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-cp1b\data\MKTG\BUS_ANAL\EVAL\GRC\TY2019-GRC_1\Phase-II\Determinants\1.Testimony\Testimony_2019-01-14_ReqID19-Current-LessSchools-2020\"/>
    </mc:Choice>
  </mc:AlternateContent>
  <xr:revisionPtr revIDLastSave="0" documentId="10_ncr:100000_{ED718054-AB9C-4786-A3A3-DC4738FABC0D}" xr6:coauthVersionLast="31" xr6:coauthVersionMax="31" xr10:uidLastSave="{00000000-0000-0000-0000-000000000000}"/>
  <bookViews>
    <workbookView xWindow="0" yWindow="0" windowWidth="28800" windowHeight="12210" xr2:uid="{00000000-000D-0000-FFFF-FFFF00000000}"/>
  </bookViews>
  <sheets>
    <sheet name="RES-SM-SYS-NET-Y2" sheetId="1" r:id="rId1"/>
    <sheet name="RES-MM-SYS-NET-Y2" sheetId="2" r:id="rId2"/>
    <sheet name="RES-DRTOU-SYS-NET-Y2" sheetId="3" r:id="rId3"/>
    <sheet name="RES-SM-SYS-NET-Y3" sheetId="15" r:id="rId4"/>
    <sheet name="RES-MM-SYS-NET-Y3" sheetId="16" r:id="rId5"/>
    <sheet name="RES-DRTOU-SYS-NET-Y3" sheetId="17" r:id="rId6"/>
    <sheet name="RES-SM-SYS-NET-Y4" sheetId="18" r:id="rId7"/>
    <sheet name="RES-MM-SYS-NET-Y4" sheetId="19" r:id="rId8"/>
    <sheet name="RES-DRTOU-SYS-NET-Y4" sheetId="20" r:id="rId9"/>
    <sheet name="RES-SM-SYS-NET-Y5" sheetId="21" r:id="rId10"/>
    <sheet name="RES-MM-SYS-NET-Y5" sheetId="22" r:id="rId11"/>
    <sheet name="RES-DRTOU-SYS-NET-Y5" sheetId="23" r:id="rId12"/>
    <sheet name="RES-TOU-SYS-NET" sheetId="4" r:id="rId13"/>
    <sheet name="A-SYS-NET" sheetId="14" r:id="rId14"/>
    <sheet name="SMC-SYS-NET" sheetId="5" r:id="rId15"/>
    <sheet name="PA-SYS-NET" sheetId="6" r:id="rId16"/>
    <sheet name="PAT1-SYS-NET" sheetId="7" r:id="rId17"/>
    <sheet name="OLTOU-SYS-NET" sheetId="8" r:id="rId18"/>
    <sheet name="OLTOU-200-SYS-NET" sheetId="28" r:id="rId19"/>
    <sheet name="ADTOU-SYS-NET" sheetId="9" r:id="rId20"/>
    <sheet name="ADTOU-200-SYS-NET" sheetId="29" r:id="rId21"/>
    <sheet name="AYTOU-SYS-NET" sheetId="10" r:id="rId22"/>
    <sheet name="AYTOU-200-SYS-NET" sheetId="30" r:id="rId23"/>
    <sheet name="ALTOU-SYS-NET" sheetId="11" r:id="rId24"/>
    <sheet name="ALTOU-200-SYS-NET" sheetId="25" r:id="rId25"/>
    <sheet name="ALTOU-500-SYS-NET" sheetId="24" r:id="rId26"/>
    <sheet name="DGR-SYS-NET" sheetId="12" r:id="rId27"/>
    <sheet name="DGR-200-SYS-NET" sheetId="26" r:id="rId28"/>
    <sheet name="DGR-500-SYS-NET" sheetId="27" r:id="rId29"/>
    <sheet name="A6TOU-500-SYS-NET" sheetId="13" r:id="rId30"/>
    <sheet name="MISC-SYS" sheetId="31" r:id="rId31"/>
    <sheet name="CPP-SYS-NET" sheetId="32" r:id="rId3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32" l="1"/>
  <c r="G58" i="32"/>
  <c r="F58" i="32"/>
  <c r="E58" i="32"/>
  <c r="D58" i="32"/>
  <c r="C58" i="32"/>
  <c r="B58" i="32"/>
  <c r="G57" i="32"/>
  <c r="F57" i="32"/>
  <c r="E57" i="32"/>
  <c r="D57" i="32"/>
  <c r="C57" i="32"/>
  <c r="B57" i="32"/>
  <c r="G56" i="32"/>
  <c r="F56" i="32"/>
  <c r="E56" i="32"/>
  <c r="E59" i="32" s="1"/>
  <c r="D56" i="32"/>
  <c r="D59" i="32" s="1"/>
  <c r="C56" i="32"/>
  <c r="C59" i="32" s="1"/>
  <c r="B56" i="32"/>
  <c r="G54" i="32"/>
  <c r="G59" i="32" s="1"/>
  <c r="F54" i="32"/>
  <c r="E54" i="32"/>
  <c r="D54" i="32"/>
  <c r="C54" i="32"/>
  <c r="B54" i="32"/>
  <c r="C52" i="32"/>
  <c r="G51" i="32"/>
  <c r="F51" i="32"/>
  <c r="E51" i="32"/>
  <c r="D51" i="32"/>
  <c r="C51" i="32"/>
  <c r="B51" i="32"/>
  <c r="B52" i="32" s="1"/>
  <c r="G50" i="32"/>
  <c r="F50" i="32"/>
  <c r="E50" i="32"/>
  <c r="E52" i="32" s="1"/>
  <c r="E61" i="32" s="1"/>
  <c r="E62" i="32" s="1"/>
  <c r="D50" i="32"/>
  <c r="C50" i="32"/>
  <c r="B50" i="32"/>
  <c r="G49" i="32"/>
  <c r="F49" i="32"/>
  <c r="E49" i="32"/>
  <c r="D49" i="32"/>
  <c r="C49" i="32"/>
  <c r="B49" i="32"/>
  <c r="G47" i="32"/>
  <c r="G52" i="32" s="1"/>
  <c r="F47" i="32"/>
  <c r="E47" i="32"/>
  <c r="D47" i="32"/>
  <c r="D52" i="32" s="1"/>
  <c r="C47" i="32"/>
  <c r="B47" i="32"/>
  <c r="G44" i="32"/>
  <c r="F44" i="32"/>
  <c r="G42" i="32"/>
  <c r="F42" i="32"/>
  <c r="E42" i="32"/>
  <c r="D42" i="32"/>
  <c r="C42" i="32"/>
  <c r="B42" i="32"/>
  <c r="G41" i="32"/>
  <c r="F41" i="32"/>
  <c r="E41" i="32"/>
  <c r="D41" i="32"/>
  <c r="C41" i="32"/>
  <c r="B41" i="32"/>
  <c r="G40" i="32"/>
  <c r="F40" i="32"/>
  <c r="G39" i="32"/>
  <c r="F39" i="32"/>
  <c r="C39" i="32"/>
  <c r="G36" i="32"/>
  <c r="F36" i="32"/>
  <c r="E36" i="32"/>
  <c r="D36" i="32"/>
  <c r="C36" i="32"/>
  <c r="B36" i="32"/>
  <c r="G29" i="32"/>
  <c r="F29" i="32"/>
  <c r="E29" i="32"/>
  <c r="D29" i="32"/>
  <c r="C29" i="32"/>
  <c r="B29" i="32"/>
  <c r="G11" i="32"/>
  <c r="F11" i="32"/>
  <c r="E11" i="32"/>
  <c r="E40" i="32" s="1"/>
  <c r="D11" i="32"/>
  <c r="D40" i="32" s="1"/>
  <c r="C11" i="32"/>
  <c r="C40" i="32" s="1"/>
  <c r="B11" i="32"/>
  <c r="E28" i="31"/>
  <c r="D28" i="31"/>
  <c r="F25" i="31"/>
  <c r="E25" i="31"/>
  <c r="D25" i="31"/>
  <c r="F21" i="31"/>
  <c r="E21" i="31"/>
  <c r="D21" i="31"/>
  <c r="C21" i="31"/>
  <c r="B21" i="31"/>
  <c r="F18" i="31"/>
  <c r="E18" i="31"/>
  <c r="D18" i="31"/>
  <c r="C18" i="31"/>
  <c r="B18" i="31"/>
  <c r="F11" i="31"/>
  <c r="E11" i="31"/>
  <c r="D11" i="31"/>
  <c r="C11" i="31"/>
  <c r="B11" i="31"/>
  <c r="E59" i="13"/>
  <c r="C59" i="13"/>
  <c r="F58" i="13"/>
  <c r="F59" i="13" s="1"/>
  <c r="E58" i="13"/>
  <c r="D58" i="13"/>
  <c r="C58" i="13"/>
  <c r="B58" i="13"/>
  <c r="B59" i="13" s="1"/>
  <c r="G59" i="13" s="1"/>
  <c r="F57" i="13"/>
  <c r="E57" i="13"/>
  <c r="G57" i="13" s="1"/>
  <c r="D57" i="13"/>
  <c r="C57" i="13"/>
  <c r="B57" i="13"/>
  <c r="F56" i="13"/>
  <c r="E56" i="13"/>
  <c r="D56" i="13"/>
  <c r="D59" i="13" s="1"/>
  <c r="C56" i="13"/>
  <c r="B56" i="13"/>
  <c r="G56" i="13" s="1"/>
  <c r="D54" i="13"/>
  <c r="F53" i="13"/>
  <c r="F54" i="13" s="1"/>
  <c r="F61" i="13" s="1"/>
  <c r="E53" i="13"/>
  <c r="D53" i="13"/>
  <c r="G53" i="13" s="1"/>
  <c r="C53" i="13"/>
  <c r="B53" i="13"/>
  <c r="F52" i="13"/>
  <c r="E52" i="13"/>
  <c r="D52" i="13"/>
  <c r="C52" i="13"/>
  <c r="B52" i="13"/>
  <c r="F51" i="13"/>
  <c r="E51" i="13"/>
  <c r="E54" i="13" s="1"/>
  <c r="D51" i="13"/>
  <c r="C51" i="13"/>
  <c r="C54" i="13" s="1"/>
  <c r="B51" i="13"/>
  <c r="B54" i="13" s="1"/>
  <c r="F48" i="13"/>
  <c r="E48" i="13"/>
  <c r="D48" i="13"/>
  <c r="C48" i="13"/>
  <c r="B48" i="13"/>
  <c r="G48" i="13" s="1"/>
  <c r="G47" i="13"/>
  <c r="F47" i="13"/>
  <c r="E47" i="13"/>
  <c r="D47" i="13"/>
  <c r="C47" i="13"/>
  <c r="B47" i="13"/>
  <c r="C45" i="13"/>
  <c r="F41" i="13"/>
  <c r="E41" i="13"/>
  <c r="D41" i="13"/>
  <c r="C41" i="13"/>
  <c r="B41" i="13"/>
  <c r="F36" i="13"/>
  <c r="E36" i="13"/>
  <c r="D36" i="13"/>
  <c r="C36" i="13"/>
  <c r="B36" i="13"/>
  <c r="G21" i="13"/>
  <c r="F21" i="13" s="1"/>
  <c r="F46" i="13" s="1"/>
  <c r="E21" i="13"/>
  <c r="E45" i="13" s="1"/>
  <c r="D21" i="13"/>
  <c r="C21" i="13"/>
  <c r="C44" i="13" s="1"/>
  <c r="B21" i="13"/>
  <c r="B44" i="13" s="1"/>
  <c r="G20" i="13"/>
  <c r="E18" i="13"/>
  <c r="C18" i="13"/>
  <c r="B18" i="13"/>
  <c r="F17" i="13"/>
  <c r="D17" i="13"/>
  <c r="G17" i="13" s="1"/>
  <c r="C17" i="13"/>
  <c r="B17" i="13"/>
  <c r="G12" i="13"/>
  <c r="D12" i="13"/>
  <c r="C12" i="13"/>
  <c r="B12" i="13"/>
  <c r="G11" i="13"/>
  <c r="F11" i="13"/>
  <c r="E11" i="13"/>
  <c r="E17" i="13" s="1"/>
  <c r="D11" i="13"/>
  <c r="D18" i="13" s="1"/>
  <c r="C11" i="13"/>
  <c r="B11" i="13"/>
  <c r="G10" i="13"/>
  <c r="C59" i="27"/>
  <c r="B59" i="27"/>
  <c r="F58" i="27"/>
  <c r="E58" i="27"/>
  <c r="D58" i="27"/>
  <c r="C58" i="27"/>
  <c r="B58" i="27"/>
  <c r="F57" i="27"/>
  <c r="E57" i="27"/>
  <c r="D57" i="27"/>
  <c r="C57" i="27"/>
  <c r="B57" i="27"/>
  <c r="F56" i="27"/>
  <c r="G56" i="27" s="1"/>
  <c r="E56" i="27"/>
  <c r="D56" i="27"/>
  <c r="C56" i="27"/>
  <c r="B56" i="27"/>
  <c r="F54" i="27"/>
  <c r="E54" i="27"/>
  <c r="D54" i="27"/>
  <c r="C54" i="27"/>
  <c r="C61" i="27" s="1"/>
  <c r="F53" i="27"/>
  <c r="E53" i="27"/>
  <c r="D53" i="27"/>
  <c r="C53" i="27"/>
  <c r="B53" i="27"/>
  <c r="G53" i="27" s="1"/>
  <c r="F52" i="27"/>
  <c r="E52" i="27"/>
  <c r="D52" i="27"/>
  <c r="C52" i="27"/>
  <c r="B52" i="27"/>
  <c r="G52" i="27" s="1"/>
  <c r="F51" i="27"/>
  <c r="E51" i="27"/>
  <c r="D51" i="27"/>
  <c r="C51" i="27"/>
  <c r="B51" i="27"/>
  <c r="G48" i="27"/>
  <c r="F48" i="27"/>
  <c r="E48" i="27"/>
  <c r="D48" i="27"/>
  <c r="C48" i="27"/>
  <c r="B48" i="27"/>
  <c r="F47" i="27"/>
  <c r="E47" i="27"/>
  <c r="D47" i="27"/>
  <c r="C47" i="27"/>
  <c r="B47" i="27"/>
  <c r="G47" i="27" s="1"/>
  <c r="F41" i="27"/>
  <c r="E41" i="27"/>
  <c r="D41" i="27"/>
  <c r="C41" i="27"/>
  <c r="B41" i="27"/>
  <c r="F36" i="27"/>
  <c r="E36" i="27"/>
  <c r="D36" i="27"/>
  <c r="C36" i="27"/>
  <c r="B36" i="27"/>
  <c r="G21" i="27"/>
  <c r="B21" i="27"/>
  <c r="B46" i="27" s="1"/>
  <c r="G20" i="27"/>
  <c r="F18" i="27"/>
  <c r="C18" i="27"/>
  <c r="C17" i="27"/>
  <c r="B17" i="27"/>
  <c r="F12" i="27"/>
  <c r="C12" i="27"/>
  <c r="F11" i="27"/>
  <c r="F17" i="27" s="1"/>
  <c r="E11" i="27"/>
  <c r="D11" i="27"/>
  <c r="D12" i="27" s="1"/>
  <c r="C11" i="27"/>
  <c r="B11" i="27"/>
  <c r="G10" i="27"/>
  <c r="F58" i="26"/>
  <c r="E58" i="26"/>
  <c r="D58" i="26"/>
  <c r="C58" i="26"/>
  <c r="B58" i="26"/>
  <c r="G58" i="26" s="1"/>
  <c r="F57" i="26"/>
  <c r="F59" i="26" s="1"/>
  <c r="F61" i="26" s="1"/>
  <c r="E57" i="26"/>
  <c r="D57" i="26"/>
  <c r="C57" i="26"/>
  <c r="B57" i="26"/>
  <c r="F56" i="26"/>
  <c r="E56" i="26"/>
  <c r="E59" i="26" s="1"/>
  <c r="D56" i="26"/>
  <c r="D59" i="26" s="1"/>
  <c r="C56" i="26"/>
  <c r="B56" i="26"/>
  <c r="B59" i="26" s="1"/>
  <c r="F53" i="26"/>
  <c r="E53" i="26"/>
  <c r="D53" i="26"/>
  <c r="D54" i="26" s="1"/>
  <c r="D61" i="26" s="1"/>
  <c r="C53" i="26"/>
  <c r="B53" i="26"/>
  <c r="F52" i="26"/>
  <c r="E52" i="26"/>
  <c r="D52" i="26"/>
  <c r="C52" i="26"/>
  <c r="C54" i="26" s="1"/>
  <c r="B52" i="26"/>
  <c r="G51" i="26"/>
  <c r="F51" i="26"/>
  <c r="F54" i="26" s="1"/>
  <c r="E51" i="26"/>
  <c r="D51" i="26"/>
  <c r="C51" i="26"/>
  <c r="B51" i="26"/>
  <c r="F48" i="26"/>
  <c r="E48" i="26"/>
  <c r="D48" i="26"/>
  <c r="C48" i="26"/>
  <c r="B48" i="26"/>
  <c r="F47" i="26"/>
  <c r="E47" i="26"/>
  <c r="D47" i="26"/>
  <c r="C47" i="26"/>
  <c r="B47" i="26"/>
  <c r="E46" i="26"/>
  <c r="D45" i="26"/>
  <c r="D44" i="26"/>
  <c r="F41" i="26"/>
  <c r="E41" i="26"/>
  <c r="D41" i="26"/>
  <c r="C41" i="26"/>
  <c r="B41" i="26"/>
  <c r="F36" i="26"/>
  <c r="E36" i="26"/>
  <c r="D36" i="26"/>
  <c r="C36" i="26"/>
  <c r="B36" i="26"/>
  <c r="G21" i="26"/>
  <c r="D21" i="26" s="1"/>
  <c r="D46" i="26" s="1"/>
  <c r="F21" i="26"/>
  <c r="E21" i="26"/>
  <c r="C21" i="26"/>
  <c r="C45" i="26" s="1"/>
  <c r="B21" i="26"/>
  <c r="G20" i="26"/>
  <c r="F18" i="26"/>
  <c r="D18" i="26"/>
  <c r="C18" i="26"/>
  <c r="B18" i="26"/>
  <c r="F17" i="26"/>
  <c r="D17" i="26"/>
  <c r="C17" i="26"/>
  <c r="F12" i="26"/>
  <c r="D12" i="26"/>
  <c r="C12" i="26"/>
  <c r="B12" i="26"/>
  <c r="G11" i="26"/>
  <c r="G12" i="26" s="1"/>
  <c r="F11" i="26"/>
  <c r="E11" i="26"/>
  <c r="E12" i="26" s="1"/>
  <c r="D11" i="26"/>
  <c r="C11" i="26"/>
  <c r="B11" i="26"/>
  <c r="B17" i="26" s="1"/>
  <c r="G10" i="26"/>
  <c r="C59" i="12"/>
  <c r="F58" i="12"/>
  <c r="E58" i="12"/>
  <c r="D58" i="12"/>
  <c r="G58" i="12" s="1"/>
  <c r="C58" i="12"/>
  <c r="B58" i="12"/>
  <c r="F57" i="12"/>
  <c r="F59" i="12" s="1"/>
  <c r="F61" i="12" s="1"/>
  <c r="E57" i="12"/>
  <c r="E59" i="12" s="1"/>
  <c r="D57" i="12"/>
  <c r="C57" i="12"/>
  <c r="B57" i="12"/>
  <c r="F56" i="12"/>
  <c r="E56" i="12"/>
  <c r="D56" i="12"/>
  <c r="D59" i="12" s="1"/>
  <c r="C56" i="12"/>
  <c r="B56" i="12"/>
  <c r="E54" i="12"/>
  <c r="E61" i="12" s="1"/>
  <c r="F53" i="12"/>
  <c r="E53" i="12"/>
  <c r="D53" i="12"/>
  <c r="D54" i="12" s="1"/>
  <c r="D61" i="12" s="1"/>
  <c r="C53" i="12"/>
  <c r="B53" i="12"/>
  <c r="F52" i="12"/>
  <c r="E52" i="12"/>
  <c r="D52" i="12"/>
  <c r="C52" i="12"/>
  <c r="B52" i="12"/>
  <c r="B54" i="12" s="1"/>
  <c r="F51" i="12"/>
  <c r="F54" i="12" s="1"/>
  <c r="E51" i="12"/>
  <c r="D51" i="12"/>
  <c r="C51" i="12"/>
  <c r="B51" i="12"/>
  <c r="F48" i="12"/>
  <c r="E48" i="12"/>
  <c r="D48" i="12"/>
  <c r="C48" i="12"/>
  <c r="B48" i="12"/>
  <c r="G48" i="12" s="1"/>
  <c r="F47" i="12"/>
  <c r="E47" i="12"/>
  <c r="G47" i="12" s="1"/>
  <c r="D47" i="12"/>
  <c r="C47" i="12"/>
  <c r="B47" i="12"/>
  <c r="E46" i="12"/>
  <c r="D46" i="12"/>
  <c r="D45" i="12"/>
  <c r="E44" i="12"/>
  <c r="D44" i="12"/>
  <c r="F41" i="12"/>
  <c r="E41" i="12"/>
  <c r="D41" i="12"/>
  <c r="C41" i="12"/>
  <c r="B41" i="12"/>
  <c r="F36" i="12"/>
  <c r="E36" i="12"/>
  <c r="D36" i="12"/>
  <c r="C36" i="12"/>
  <c r="B36" i="12"/>
  <c r="G21" i="12"/>
  <c r="F21" i="12"/>
  <c r="F46" i="12" s="1"/>
  <c r="E21" i="12"/>
  <c r="E45" i="12" s="1"/>
  <c r="D21" i="12"/>
  <c r="C21" i="12"/>
  <c r="C45" i="12" s="1"/>
  <c r="B21" i="12"/>
  <c r="G20" i="12"/>
  <c r="B17" i="12"/>
  <c r="E12" i="12"/>
  <c r="B12" i="12"/>
  <c r="F11" i="12"/>
  <c r="E11" i="12"/>
  <c r="E18" i="12" s="1"/>
  <c r="D11" i="12"/>
  <c r="D17" i="12" s="1"/>
  <c r="C11" i="12"/>
  <c r="C17" i="12" s="1"/>
  <c r="B11" i="12"/>
  <c r="B18" i="12" s="1"/>
  <c r="G10" i="12"/>
  <c r="E62" i="24"/>
  <c r="C62" i="24"/>
  <c r="B62" i="24"/>
  <c r="L61" i="24"/>
  <c r="J61" i="24"/>
  <c r="F61" i="24"/>
  <c r="E61" i="24"/>
  <c r="D61" i="24"/>
  <c r="C61" i="24"/>
  <c r="G61" i="24" s="1"/>
  <c r="B61" i="24"/>
  <c r="I60" i="24"/>
  <c r="H60" i="24"/>
  <c r="F60" i="24"/>
  <c r="E60" i="24"/>
  <c r="D60" i="24"/>
  <c r="C60" i="24"/>
  <c r="G60" i="24" s="1"/>
  <c r="B60" i="24"/>
  <c r="L59" i="24"/>
  <c r="L62" i="24" s="1"/>
  <c r="K59" i="24"/>
  <c r="J59" i="24"/>
  <c r="I59" i="24"/>
  <c r="F59" i="24"/>
  <c r="E59" i="24"/>
  <c r="D59" i="24"/>
  <c r="D62" i="24" s="1"/>
  <c r="C59" i="24"/>
  <c r="B59" i="24"/>
  <c r="L57" i="24"/>
  <c r="F57" i="24"/>
  <c r="D57" i="24"/>
  <c r="B57" i="24"/>
  <c r="L56" i="24"/>
  <c r="J56" i="24"/>
  <c r="I56" i="24"/>
  <c r="G56" i="24"/>
  <c r="F56" i="24"/>
  <c r="E56" i="24"/>
  <c r="D56" i="24"/>
  <c r="C56" i="24"/>
  <c r="B56" i="24"/>
  <c r="L55" i="24"/>
  <c r="K55" i="24"/>
  <c r="J55" i="24"/>
  <c r="I55" i="24"/>
  <c r="F55" i="24"/>
  <c r="E55" i="24"/>
  <c r="D55" i="24"/>
  <c r="C55" i="24"/>
  <c r="G55" i="24" s="1"/>
  <c r="B55" i="24"/>
  <c r="K54" i="24"/>
  <c r="K57" i="24" s="1"/>
  <c r="J54" i="24"/>
  <c r="H54" i="24"/>
  <c r="F54" i="24"/>
  <c r="E54" i="24"/>
  <c r="E57" i="24" s="1"/>
  <c r="D54" i="24"/>
  <c r="C54" i="24"/>
  <c r="C57" i="24" s="1"/>
  <c r="B54" i="24"/>
  <c r="L51" i="24"/>
  <c r="I51" i="24"/>
  <c r="F51" i="24"/>
  <c r="E51" i="24"/>
  <c r="D51" i="24"/>
  <c r="C51" i="24"/>
  <c r="G51" i="24" s="1"/>
  <c r="B51" i="24"/>
  <c r="J50" i="24"/>
  <c r="I50" i="24"/>
  <c r="G50" i="24"/>
  <c r="F50" i="24"/>
  <c r="E50" i="24"/>
  <c r="D50" i="24"/>
  <c r="C50" i="24"/>
  <c r="B50" i="24"/>
  <c r="B49" i="24"/>
  <c r="F48" i="24"/>
  <c r="E48" i="24"/>
  <c r="B48" i="24"/>
  <c r="E47" i="24"/>
  <c r="L44" i="24"/>
  <c r="K44" i="24"/>
  <c r="J44" i="24"/>
  <c r="I44" i="24"/>
  <c r="H44" i="24"/>
  <c r="F44" i="24"/>
  <c r="E44" i="24"/>
  <c r="D44" i="24"/>
  <c r="C44" i="24"/>
  <c r="B44" i="24"/>
  <c r="L39" i="24"/>
  <c r="K39" i="24"/>
  <c r="J39" i="24"/>
  <c r="I39" i="24"/>
  <c r="H39" i="24"/>
  <c r="F39" i="24"/>
  <c r="E39" i="24"/>
  <c r="D39" i="24"/>
  <c r="C39" i="24"/>
  <c r="B39" i="24"/>
  <c r="N26" i="24"/>
  <c r="L26" i="24"/>
  <c r="L60" i="24" s="1"/>
  <c r="K26" i="24"/>
  <c r="J26" i="24"/>
  <c r="I26" i="24"/>
  <c r="I61" i="24" s="1"/>
  <c r="H26" i="24"/>
  <c r="N25" i="24"/>
  <c r="L25" i="24"/>
  <c r="L54" i="24" s="1"/>
  <c r="K25" i="24"/>
  <c r="K56" i="24" s="1"/>
  <c r="J25" i="24"/>
  <c r="I25" i="24"/>
  <c r="I54" i="24" s="1"/>
  <c r="I57" i="24" s="1"/>
  <c r="H25" i="24"/>
  <c r="H55" i="24" s="1"/>
  <c r="M55" i="24" s="1"/>
  <c r="N24" i="24"/>
  <c r="M24" i="24"/>
  <c r="K24" i="24" s="1"/>
  <c r="L24" i="24"/>
  <c r="L49" i="24" s="1"/>
  <c r="G24" i="24"/>
  <c r="F24" i="24"/>
  <c r="F49" i="24" s="1"/>
  <c r="E24" i="24"/>
  <c r="E49" i="24" s="1"/>
  <c r="D24" i="24"/>
  <c r="D49" i="24" s="1"/>
  <c r="C24" i="24"/>
  <c r="C47" i="24" s="1"/>
  <c r="B24" i="24"/>
  <c r="B47" i="24" s="1"/>
  <c r="M23" i="24"/>
  <c r="N23" i="24" s="1"/>
  <c r="G23" i="24"/>
  <c r="J21" i="24"/>
  <c r="H21" i="24"/>
  <c r="F21" i="24"/>
  <c r="D21" i="24"/>
  <c r="L20" i="24"/>
  <c r="K20" i="24"/>
  <c r="J20" i="24"/>
  <c r="H20" i="24"/>
  <c r="B20" i="24"/>
  <c r="L19" i="24"/>
  <c r="K19" i="24"/>
  <c r="J19" i="24"/>
  <c r="D19" i="24"/>
  <c r="C19" i="24"/>
  <c r="B19" i="24"/>
  <c r="L13" i="24"/>
  <c r="J13" i="24"/>
  <c r="F13" i="24"/>
  <c r="D13" i="24"/>
  <c r="B13" i="24"/>
  <c r="L12" i="24"/>
  <c r="L21" i="24" s="1"/>
  <c r="K12" i="24"/>
  <c r="J12" i="24"/>
  <c r="I12" i="24"/>
  <c r="I21" i="24" s="1"/>
  <c r="H12" i="24"/>
  <c r="F12" i="24"/>
  <c r="E12" i="24"/>
  <c r="E21" i="24" s="1"/>
  <c r="D12" i="24"/>
  <c r="D20" i="24" s="1"/>
  <c r="C12" i="24"/>
  <c r="B12" i="24"/>
  <c r="B21" i="24" s="1"/>
  <c r="M11" i="24"/>
  <c r="G11" i="24"/>
  <c r="N9" i="24"/>
  <c r="K61" i="25"/>
  <c r="J61" i="25"/>
  <c r="F61" i="25"/>
  <c r="E61" i="25"/>
  <c r="D61" i="25"/>
  <c r="C61" i="25"/>
  <c r="B61" i="25"/>
  <c r="G61" i="25" s="1"/>
  <c r="L60" i="25"/>
  <c r="K60" i="25"/>
  <c r="I60" i="25"/>
  <c r="F60" i="25"/>
  <c r="E60" i="25"/>
  <c r="D60" i="25"/>
  <c r="C60" i="25"/>
  <c r="C62" i="25" s="1"/>
  <c r="B60" i="25"/>
  <c r="K59" i="25"/>
  <c r="F59" i="25"/>
  <c r="F62" i="25" s="1"/>
  <c r="E59" i="25"/>
  <c r="D59" i="25"/>
  <c r="C59" i="25"/>
  <c r="B59" i="25"/>
  <c r="J57" i="25"/>
  <c r="D57" i="25"/>
  <c r="K56" i="25"/>
  <c r="J56" i="25"/>
  <c r="F56" i="25"/>
  <c r="E56" i="25"/>
  <c r="D56" i="25"/>
  <c r="C56" i="25"/>
  <c r="B56" i="25"/>
  <c r="L55" i="25"/>
  <c r="J55" i="25"/>
  <c r="G55" i="25"/>
  <c r="F55" i="25"/>
  <c r="E55" i="25"/>
  <c r="D55" i="25"/>
  <c r="C55" i="25"/>
  <c r="B55" i="25"/>
  <c r="K54" i="25"/>
  <c r="J54" i="25"/>
  <c r="I54" i="25"/>
  <c r="F54" i="25"/>
  <c r="F57" i="25" s="1"/>
  <c r="F64" i="25" s="1"/>
  <c r="E54" i="25"/>
  <c r="D54" i="25"/>
  <c r="C54" i="25"/>
  <c r="B54" i="25"/>
  <c r="L51" i="25"/>
  <c r="K51" i="25"/>
  <c r="J51" i="25"/>
  <c r="I51" i="25"/>
  <c r="F51" i="25"/>
  <c r="E51" i="25"/>
  <c r="D51" i="25"/>
  <c r="C51" i="25"/>
  <c r="B51" i="25"/>
  <c r="G51" i="25" s="1"/>
  <c r="K50" i="25"/>
  <c r="I50" i="25"/>
  <c r="F50" i="25"/>
  <c r="E50" i="25"/>
  <c r="D50" i="25"/>
  <c r="C50" i="25"/>
  <c r="B50" i="25"/>
  <c r="L44" i="25"/>
  <c r="K44" i="25"/>
  <c r="J44" i="25"/>
  <c r="I44" i="25"/>
  <c r="H44" i="25"/>
  <c r="F44" i="25"/>
  <c r="E44" i="25"/>
  <c r="D44" i="25"/>
  <c r="C44" i="25"/>
  <c r="B44" i="25"/>
  <c r="L39" i="25"/>
  <c r="K39" i="25"/>
  <c r="J39" i="25"/>
  <c r="I39" i="25"/>
  <c r="H39" i="25"/>
  <c r="F39" i="25"/>
  <c r="E39" i="25"/>
  <c r="D39" i="25"/>
  <c r="C39" i="25"/>
  <c r="B39" i="25"/>
  <c r="N26" i="25"/>
  <c r="L26" i="25"/>
  <c r="L61" i="25" s="1"/>
  <c r="K26" i="25"/>
  <c r="J26" i="25"/>
  <c r="J59" i="25" s="1"/>
  <c r="I26" i="25"/>
  <c r="I61" i="25" s="1"/>
  <c r="H26" i="25"/>
  <c r="N25" i="25"/>
  <c r="L25" i="25"/>
  <c r="L54" i="25" s="1"/>
  <c r="K25" i="25"/>
  <c r="K55" i="25" s="1"/>
  <c r="J25" i="25"/>
  <c r="J50" i="25" s="1"/>
  <c r="I25" i="25"/>
  <c r="H25" i="25"/>
  <c r="H54" i="25" s="1"/>
  <c r="M24" i="25"/>
  <c r="I24" i="25" s="1"/>
  <c r="J24" i="25"/>
  <c r="J48" i="25" s="1"/>
  <c r="G24" i="25"/>
  <c r="F24" i="25" s="1"/>
  <c r="M23" i="25"/>
  <c r="G23" i="25"/>
  <c r="N23" i="25" s="1"/>
  <c r="K21" i="25"/>
  <c r="J21" i="25"/>
  <c r="H21" i="25"/>
  <c r="E21" i="25"/>
  <c r="C21" i="25"/>
  <c r="B21" i="25"/>
  <c r="H20" i="25"/>
  <c r="E20" i="25"/>
  <c r="C20" i="25"/>
  <c r="B20" i="25"/>
  <c r="L19" i="25"/>
  <c r="I19" i="25"/>
  <c r="H19" i="25"/>
  <c r="E19" i="25"/>
  <c r="B19" i="25"/>
  <c r="K13" i="25"/>
  <c r="J13" i="25"/>
  <c r="H13" i="25"/>
  <c r="E13" i="25"/>
  <c r="B13" i="25"/>
  <c r="L12" i="25"/>
  <c r="K12" i="25"/>
  <c r="J12" i="25"/>
  <c r="J19" i="25" s="1"/>
  <c r="I12" i="25"/>
  <c r="I20" i="25" s="1"/>
  <c r="H12" i="25"/>
  <c r="F12" i="25"/>
  <c r="F19" i="25" s="1"/>
  <c r="E12" i="25"/>
  <c r="D12" i="25"/>
  <c r="C12" i="25"/>
  <c r="B12" i="25"/>
  <c r="M11" i="25"/>
  <c r="N11" i="25" s="1"/>
  <c r="G11" i="25"/>
  <c r="N9" i="25"/>
  <c r="D62" i="11"/>
  <c r="B62" i="11"/>
  <c r="F61" i="11"/>
  <c r="E61" i="11"/>
  <c r="D61" i="11"/>
  <c r="C61" i="11"/>
  <c r="B61" i="11"/>
  <c r="I60" i="11"/>
  <c r="F60" i="11"/>
  <c r="G60" i="11" s="1"/>
  <c r="E60" i="11"/>
  <c r="D60" i="11"/>
  <c r="C60" i="11"/>
  <c r="B60" i="11"/>
  <c r="L59" i="11"/>
  <c r="I59" i="11"/>
  <c r="F59" i="11"/>
  <c r="E59" i="11"/>
  <c r="D59" i="11"/>
  <c r="C59" i="11"/>
  <c r="B59" i="11"/>
  <c r="L57" i="11"/>
  <c r="B57" i="11"/>
  <c r="B64" i="11" s="1"/>
  <c r="L56" i="11"/>
  <c r="J56" i="11"/>
  <c r="H56" i="11"/>
  <c r="F56" i="11"/>
  <c r="E56" i="11"/>
  <c r="G56" i="11" s="1"/>
  <c r="D56" i="11"/>
  <c r="C56" i="11"/>
  <c r="B56" i="11"/>
  <c r="K55" i="11"/>
  <c r="J55" i="11"/>
  <c r="H55" i="11"/>
  <c r="G55" i="11"/>
  <c r="F55" i="11"/>
  <c r="E55" i="11"/>
  <c r="E57" i="11" s="1"/>
  <c r="D55" i="11"/>
  <c r="C55" i="11"/>
  <c r="B55" i="11"/>
  <c r="L54" i="11"/>
  <c r="K54" i="11"/>
  <c r="J54" i="11"/>
  <c r="H54" i="11"/>
  <c r="H57" i="11" s="1"/>
  <c r="F54" i="11"/>
  <c r="E54" i="11"/>
  <c r="D54" i="11"/>
  <c r="D57" i="11" s="1"/>
  <c r="D64" i="11" s="1"/>
  <c r="C54" i="11"/>
  <c r="C57" i="11" s="1"/>
  <c r="B54" i="11"/>
  <c r="G54" i="11" s="1"/>
  <c r="H51" i="11"/>
  <c r="F51" i="11"/>
  <c r="E51" i="11"/>
  <c r="D51" i="11"/>
  <c r="G51" i="11" s="1"/>
  <c r="C51" i="11"/>
  <c r="B51" i="11"/>
  <c r="L50" i="11"/>
  <c r="J50" i="11"/>
  <c r="F50" i="11"/>
  <c r="E50" i="11"/>
  <c r="D50" i="11"/>
  <c r="G50" i="11" s="1"/>
  <c r="C50" i="11"/>
  <c r="B50" i="11"/>
  <c r="C49" i="11"/>
  <c r="F48" i="11"/>
  <c r="E48" i="11"/>
  <c r="C48" i="11"/>
  <c r="H47" i="11"/>
  <c r="F47" i="11"/>
  <c r="E47" i="11"/>
  <c r="C47" i="11"/>
  <c r="L44" i="11"/>
  <c r="K44" i="11"/>
  <c r="J44" i="11"/>
  <c r="I44" i="11"/>
  <c r="H44" i="11"/>
  <c r="F44" i="11"/>
  <c r="E44" i="11"/>
  <c r="D44" i="11"/>
  <c r="C44" i="11"/>
  <c r="B44" i="11"/>
  <c r="L39" i="11"/>
  <c r="K39" i="11"/>
  <c r="J39" i="11"/>
  <c r="I39" i="11"/>
  <c r="H39" i="11"/>
  <c r="F39" i="11"/>
  <c r="E39" i="11"/>
  <c r="D39" i="11"/>
  <c r="C39" i="11"/>
  <c r="B39" i="11"/>
  <c r="N26" i="11"/>
  <c r="L26" i="11"/>
  <c r="K26" i="11"/>
  <c r="K59" i="11" s="1"/>
  <c r="J26" i="11"/>
  <c r="I26" i="11"/>
  <c r="H26" i="11"/>
  <c r="H60" i="11" s="1"/>
  <c r="N25" i="11"/>
  <c r="L25" i="11"/>
  <c r="L55" i="11" s="1"/>
  <c r="K25" i="11"/>
  <c r="K50" i="11" s="1"/>
  <c r="J25" i="11"/>
  <c r="I25" i="11"/>
  <c r="I50" i="11" s="1"/>
  <c r="H25" i="11"/>
  <c r="H50" i="11" s="1"/>
  <c r="M24" i="11"/>
  <c r="K24" i="11" s="1"/>
  <c r="J24" i="11"/>
  <c r="H24" i="11"/>
  <c r="G24" i="11"/>
  <c r="F24" i="11"/>
  <c r="F49" i="11" s="1"/>
  <c r="E24" i="11"/>
  <c r="E49" i="11" s="1"/>
  <c r="D24" i="11"/>
  <c r="D48" i="11" s="1"/>
  <c r="C24" i="11"/>
  <c r="B24" i="11"/>
  <c r="B49" i="11" s="1"/>
  <c r="M23" i="11"/>
  <c r="G23" i="11"/>
  <c r="N23" i="11" s="1"/>
  <c r="K21" i="11"/>
  <c r="H21" i="11"/>
  <c r="C21" i="11"/>
  <c r="L20" i="11"/>
  <c r="K20" i="11"/>
  <c r="J20" i="11"/>
  <c r="I20" i="11"/>
  <c r="H20" i="11"/>
  <c r="M20" i="11" s="1"/>
  <c r="F20" i="11"/>
  <c r="C20" i="11"/>
  <c r="B20" i="11"/>
  <c r="L19" i="11"/>
  <c r="D19" i="11"/>
  <c r="C19" i="11"/>
  <c r="B19" i="11"/>
  <c r="L13" i="11"/>
  <c r="K13" i="11"/>
  <c r="H13" i="11"/>
  <c r="E13" i="11"/>
  <c r="C13" i="11"/>
  <c r="B13" i="11"/>
  <c r="M12" i="11"/>
  <c r="M13" i="11" s="1"/>
  <c r="L12" i="11"/>
  <c r="L21" i="11" s="1"/>
  <c r="K12" i="11"/>
  <c r="K19" i="11" s="1"/>
  <c r="J12" i="11"/>
  <c r="J19" i="11" s="1"/>
  <c r="I12" i="11"/>
  <c r="I13" i="11" s="1"/>
  <c r="H12" i="11"/>
  <c r="H19" i="11" s="1"/>
  <c r="F12" i="11"/>
  <c r="F19" i="11" s="1"/>
  <c r="E12" i="11"/>
  <c r="E21" i="11" s="1"/>
  <c r="D12" i="11"/>
  <c r="C12" i="11"/>
  <c r="B12" i="11"/>
  <c r="B21" i="11" s="1"/>
  <c r="M11" i="11"/>
  <c r="G11" i="11"/>
  <c r="N11" i="11" s="1"/>
  <c r="N9" i="11"/>
  <c r="H60" i="30"/>
  <c r="K59" i="30"/>
  <c r="J59" i="30"/>
  <c r="I59" i="30"/>
  <c r="H59" i="30"/>
  <c r="F59" i="30"/>
  <c r="C59" i="30"/>
  <c r="K58" i="30"/>
  <c r="J58" i="30"/>
  <c r="M58" i="30" s="1"/>
  <c r="I58" i="30"/>
  <c r="H58" i="30"/>
  <c r="E58" i="30"/>
  <c r="K57" i="30"/>
  <c r="K60" i="30" s="1"/>
  <c r="I57" i="30"/>
  <c r="I60" i="30" s="1"/>
  <c r="H57" i="30"/>
  <c r="F57" i="30"/>
  <c r="F60" i="30" s="1"/>
  <c r="C57" i="30"/>
  <c r="J54" i="30"/>
  <c r="D54" i="30"/>
  <c r="C54" i="30"/>
  <c r="B54" i="30"/>
  <c r="K53" i="30"/>
  <c r="J53" i="30"/>
  <c r="H53" i="30"/>
  <c r="C53" i="30"/>
  <c r="J52" i="30"/>
  <c r="J55" i="30" s="1"/>
  <c r="E52" i="30"/>
  <c r="D52" i="30"/>
  <c r="D55" i="30" s="1"/>
  <c r="C52" i="30"/>
  <c r="C55" i="30" s="1"/>
  <c r="K49" i="30"/>
  <c r="I49" i="30"/>
  <c r="H49" i="30"/>
  <c r="C49" i="30"/>
  <c r="L48" i="30"/>
  <c r="J48" i="30"/>
  <c r="D48" i="30"/>
  <c r="I47" i="30"/>
  <c r="C47" i="30"/>
  <c r="J46" i="30"/>
  <c r="J45" i="30"/>
  <c r="I45" i="30"/>
  <c r="F45" i="30"/>
  <c r="C45" i="30"/>
  <c r="L42" i="30"/>
  <c r="K42" i="30"/>
  <c r="J42" i="30"/>
  <c r="I42" i="30"/>
  <c r="H42" i="30"/>
  <c r="F42" i="30"/>
  <c r="E42" i="30"/>
  <c r="D42" i="30"/>
  <c r="C42" i="30"/>
  <c r="B42" i="30"/>
  <c r="L37" i="30"/>
  <c r="K37" i="30"/>
  <c r="J37" i="30"/>
  <c r="I37" i="30"/>
  <c r="H37" i="30"/>
  <c r="F37" i="30"/>
  <c r="E37" i="30"/>
  <c r="D37" i="30"/>
  <c r="C37" i="30"/>
  <c r="B37" i="30"/>
  <c r="N24" i="30"/>
  <c r="L24" i="30"/>
  <c r="L58" i="30" s="1"/>
  <c r="K24" i="30"/>
  <c r="J24" i="30"/>
  <c r="I24" i="30"/>
  <c r="H24" i="30"/>
  <c r="F24" i="30"/>
  <c r="F58" i="30" s="1"/>
  <c r="E24" i="30"/>
  <c r="E59" i="30" s="1"/>
  <c r="D24" i="30"/>
  <c r="D57" i="30" s="1"/>
  <c r="C24" i="30"/>
  <c r="C58" i="30" s="1"/>
  <c r="B24" i="30"/>
  <c r="N23" i="30"/>
  <c r="L23" i="30"/>
  <c r="L52" i="30" s="1"/>
  <c r="K23" i="30"/>
  <c r="J23" i="30"/>
  <c r="I23" i="30"/>
  <c r="H23" i="30"/>
  <c r="F23" i="30"/>
  <c r="E23" i="30"/>
  <c r="E54" i="30" s="1"/>
  <c r="D23" i="30"/>
  <c r="D53" i="30" s="1"/>
  <c r="C23" i="30"/>
  <c r="C48" i="30" s="1"/>
  <c r="B23" i="30"/>
  <c r="B52" i="30" s="1"/>
  <c r="M22" i="30"/>
  <c r="J22" i="30"/>
  <c r="J47" i="30" s="1"/>
  <c r="I22" i="30"/>
  <c r="I46" i="30" s="1"/>
  <c r="H22" i="30"/>
  <c r="H46" i="30" s="1"/>
  <c r="G22" i="30"/>
  <c r="F22" i="30"/>
  <c r="F46" i="30" s="1"/>
  <c r="E22" i="30"/>
  <c r="E45" i="30" s="1"/>
  <c r="D22" i="30"/>
  <c r="D46" i="30" s="1"/>
  <c r="C22" i="30"/>
  <c r="C46" i="30" s="1"/>
  <c r="M21" i="30"/>
  <c r="G21" i="30"/>
  <c r="N21" i="30" s="1"/>
  <c r="K19" i="30"/>
  <c r="J19" i="30"/>
  <c r="H19" i="30"/>
  <c r="E19" i="30"/>
  <c r="D19" i="30"/>
  <c r="B19" i="30"/>
  <c r="J18" i="30"/>
  <c r="E18" i="30"/>
  <c r="J13" i="30"/>
  <c r="I13" i="30"/>
  <c r="H13" i="30"/>
  <c r="F13" i="30"/>
  <c r="E13" i="30"/>
  <c r="D13" i="30"/>
  <c r="L12" i="30"/>
  <c r="K12" i="30"/>
  <c r="K13" i="30" s="1"/>
  <c r="J12" i="30"/>
  <c r="I12" i="30"/>
  <c r="H12" i="30"/>
  <c r="M12" i="30" s="1"/>
  <c r="M13" i="30" s="1"/>
  <c r="F12" i="30"/>
  <c r="F19" i="30" s="1"/>
  <c r="E12" i="30"/>
  <c r="D12" i="30"/>
  <c r="D18" i="30" s="1"/>
  <c r="C12" i="30"/>
  <c r="C19" i="30" s="1"/>
  <c r="B12" i="30"/>
  <c r="M11" i="30"/>
  <c r="G11" i="30"/>
  <c r="N9" i="30"/>
  <c r="E60" i="10"/>
  <c r="C60" i="10"/>
  <c r="B60" i="10"/>
  <c r="J59" i="10"/>
  <c r="F59" i="10"/>
  <c r="E59" i="10"/>
  <c r="D59" i="10"/>
  <c r="C59" i="10"/>
  <c r="B59" i="10"/>
  <c r="G59" i="10" s="1"/>
  <c r="L58" i="10"/>
  <c r="L60" i="10" s="1"/>
  <c r="F58" i="10"/>
  <c r="E58" i="10"/>
  <c r="D58" i="10"/>
  <c r="G58" i="10" s="1"/>
  <c r="C58" i="10"/>
  <c r="B58" i="10"/>
  <c r="L57" i="10"/>
  <c r="J57" i="10"/>
  <c r="J60" i="10" s="1"/>
  <c r="F57" i="10"/>
  <c r="G57" i="10" s="1"/>
  <c r="E57" i="10"/>
  <c r="D57" i="10"/>
  <c r="C57" i="10"/>
  <c r="B57" i="10"/>
  <c r="D55" i="10"/>
  <c r="C55" i="10"/>
  <c r="C62" i="10" s="1"/>
  <c r="L54" i="10"/>
  <c r="J54" i="10"/>
  <c r="H54" i="10"/>
  <c r="G54" i="10"/>
  <c r="F54" i="10"/>
  <c r="E54" i="10"/>
  <c r="D54" i="10"/>
  <c r="C54" i="10"/>
  <c r="B54" i="10"/>
  <c r="J53" i="10"/>
  <c r="H53" i="10"/>
  <c r="F53" i="10"/>
  <c r="E53" i="10"/>
  <c r="E55" i="10" s="1"/>
  <c r="E62" i="10" s="1"/>
  <c r="D53" i="10"/>
  <c r="C53" i="10"/>
  <c r="B53" i="10"/>
  <c r="K52" i="10"/>
  <c r="I52" i="10"/>
  <c r="H52" i="10"/>
  <c r="F52" i="10"/>
  <c r="F55" i="10" s="1"/>
  <c r="E52" i="10"/>
  <c r="D52" i="10"/>
  <c r="C52" i="10"/>
  <c r="B52" i="10"/>
  <c r="G52" i="10" s="1"/>
  <c r="L49" i="10"/>
  <c r="K49" i="10"/>
  <c r="J49" i="10"/>
  <c r="I49" i="10"/>
  <c r="F49" i="10"/>
  <c r="E49" i="10"/>
  <c r="D49" i="10"/>
  <c r="G49" i="10" s="1"/>
  <c r="C49" i="10"/>
  <c r="B49" i="10"/>
  <c r="L48" i="10"/>
  <c r="H48" i="10"/>
  <c r="F48" i="10"/>
  <c r="E48" i="10"/>
  <c r="D48" i="10"/>
  <c r="C48" i="10"/>
  <c r="G48" i="10" s="1"/>
  <c r="B48" i="10"/>
  <c r="L42" i="10"/>
  <c r="K42" i="10"/>
  <c r="J42" i="10"/>
  <c r="I42" i="10"/>
  <c r="H42" i="10"/>
  <c r="F42" i="10"/>
  <c r="E42" i="10"/>
  <c r="D42" i="10"/>
  <c r="C42" i="10"/>
  <c r="B42" i="10"/>
  <c r="L37" i="10"/>
  <c r="K37" i="10"/>
  <c r="J37" i="10"/>
  <c r="I37" i="10"/>
  <c r="H37" i="10"/>
  <c r="F37" i="10"/>
  <c r="E37" i="10"/>
  <c r="D37" i="10"/>
  <c r="C37" i="10"/>
  <c r="B37" i="10"/>
  <c r="N24" i="10"/>
  <c r="L24" i="10"/>
  <c r="L59" i="10" s="1"/>
  <c r="K24" i="10"/>
  <c r="K59" i="10" s="1"/>
  <c r="J24" i="10"/>
  <c r="J58" i="10" s="1"/>
  <c r="I24" i="10"/>
  <c r="I59" i="10" s="1"/>
  <c r="H24" i="10"/>
  <c r="H49" i="10" s="1"/>
  <c r="M49" i="10" s="1"/>
  <c r="N23" i="10"/>
  <c r="L23" i="10"/>
  <c r="L53" i="10" s="1"/>
  <c r="K23" i="10"/>
  <c r="J23" i="10"/>
  <c r="J52" i="10" s="1"/>
  <c r="J55" i="10" s="1"/>
  <c r="J62" i="10" s="1"/>
  <c r="I23" i="10"/>
  <c r="I54" i="10" s="1"/>
  <c r="H23" i="10"/>
  <c r="M22" i="10"/>
  <c r="G22" i="10"/>
  <c r="F22" i="10" s="1"/>
  <c r="M21" i="10"/>
  <c r="G21" i="10"/>
  <c r="N21" i="10" s="1"/>
  <c r="H19" i="10"/>
  <c r="F19" i="10"/>
  <c r="E19" i="10"/>
  <c r="D19" i="10"/>
  <c r="C19" i="10"/>
  <c r="B19" i="10"/>
  <c r="G19" i="10" s="1"/>
  <c r="J18" i="10"/>
  <c r="H18" i="10"/>
  <c r="C18" i="10"/>
  <c r="L13" i="10"/>
  <c r="K13" i="10"/>
  <c r="J13" i="10"/>
  <c r="H13" i="10"/>
  <c r="F13" i="10"/>
  <c r="D13" i="10"/>
  <c r="C13" i="10"/>
  <c r="L12" i="10"/>
  <c r="K12" i="10"/>
  <c r="K18" i="10" s="1"/>
  <c r="J12" i="10"/>
  <c r="J19" i="10" s="1"/>
  <c r="I12" i="10"/>
  <c r="I13" i="10" s="1"/>
  <c r="H12" i="10"/>
  <c r="F12" i="10"/>
  <c r="F18" i="10" s="1"/>
  <c r="E12" i="10"/>
  <c r="E13" i="10" s="1"/>
  <c r="D12" i="10"/>
  <c r="D18" i="10" s="1"/>
  <c r="C12" i="10"/>
  <c r="B12" i="10"/>
  <c r="B13" i="10" s="1"/>
  <c r="N11" i="10"/>
  <c r="M11" i="10"/>
  <c r="G11" i="10"/>
  <c r="N9" i="10"/>
  <c r="F58" i="29"/>
  <c r="C58" i="29"/>
  <c r="B58" i="29"/>
  <c r="F56" i="29"/>
  <c r="E56" i="29"/>
  <c r="C56" i="29"/>
  <c r="F54" i="29"/>
  <c r="F53" i="29"/>
  <c r="F52" i="29"/>
  <c r="F48" i="29"/>
  <c r="E48" i="29"/>
  <c r="D48" i="29"/>
  <c r="C48" i="29"/>
  <c r="F47" i="29"/>
  <c r="B46" i="29"/>
  <c r="E45" i="29"/>
  <c r="D45" i="29"/>
  <c r="C45" i="29"/>
  <c r="E44" i="29"/>
  <c r="D44" i="29"/>
  <c r="C44" i="29"/>
  <c r="B44" i="29"/>
  <c r="F41" i="29"/>
  <c r="E41" i="29"/>
  <c r="D41" i="29"/>
  <c r="C41" i="29"/>
  <c r="B41" i="29"/>
  <c r="F36" i="29"/>
  <c r="E36" i="29"/>
  <c r="D36" i="29"/>
  <c r="C36" i="29"/>
  <c r="B36" i="29"/>
  <c r="F23" i="29"/>
  <c r="F57" i="29" s="1"/>
  <c r="E23" i="29"/>
  <c r="E58" i="29" s="1"/>
  <c r="D23" i="29"/>
  <c r="D56" i="29" s="1"/>
  <c r="C23" i="29"/>
  <c r="C57" i="29" s="1"/>
  <c r="B23" i="29"/>
  <c r="F22" i="29"/>
  <c r="F51" i="29" s="1"/>
  <c r="E22" i="29"/>
  <c r="D22" i="29"/>
  <c r="D53" i="29" s="1"/>
  <c r="C22" i="29"/>
  <c r="B22" i="29"/>
  <c r="G21" i="29"/>
  <c r="B21" i="29" s="1"/>
  <c r="B45" i="29" s="1"/>
  <c r="F21" i="29"/>
  <c r="E21" i="29"/>
  <c r="E46" i="29" s="1"/>
  <c r="D21" i="29"/>
  <c r="D46" i="29" s="1"/>
  <c r="C21" i="29"/>
  <c r="C46" i="29" s="1"/>
  <c r="G20" i="29"/>
  <c r="F18" i="29"/>
  <c r="E18" i="29"/>
  <c r="D18" i="29"/>
  <c r="F17" i="29"/>
  <c r="C17" i="29"/>
  <c r="E12" i="29"/>
  <c r="D12" i="29"/>
  <c r="F11" i="29"/>
  <c r="F12" i="29" s="1"/>
  <c r="E11" i="29"/>
  <c r="E17" i="29" s="1"/>
  <c r="D11" i="29"/>
  <c r="D17" i="29" s="1"/>
  <c r="C11" i="29"/>
  <c r="C12" i="29" s="1"/>
  <c r="B11" i="29"/>
  <c r="G11" i="29" s="1"/>
  <c r="G12" i="29" s="1"/>
  <c r="G10" i="29"/>
  <c r="C59" i="9"/>
  <c r="F58" i="9"/>
  <c r="E58" i="9"/>
  <c r="D58" i="9"/>
  <c r="C58" i="9"/>
  <c r="B58" i="9"/>
  <c r="F57" i="9"/>
  <c r="E57" i="9"/>
  <c r="D57" i="9"/>
  <c r="G57" i="9" s="1"/>
  <c r="C57" i="9"/>
  <c r="B57" i="9"/>
  <c r="F56" i="9"/>
  <c r="G56" i="9" s="1"/>
  <c r="E56" i="9"/>
  <c r="D56" i="9"/>
  <c r="D59" i="9" s="1"/>
  <c r="C56" i="9"/>
  <c r="B56" i="9"/>
  <c r="E54" i="9"/>
  <c r="C54" i="9"/>
  <c r="C61" i="9" s="1"/>
  <c r="F53" i="9"/>
  <c r="E53" i="9"/>
  <c r="D53" i="9"/>
  <c r="G53" i="9" s="1"/>
  <c r="C53" i="9"/>
  <c r="B53" i="9"/>
  <c r="F52" i="9"/>
  <c r="E52" i="9"/>
  <c r="D52" i="9"/>
  <c r="C52" i="9"/>
  <c r="B52" i="9"/>
  <c r="G52" i="9" s="1"/>
  <c r="F51" i="9"/>
  <c r="E51" i="9"/>
  <c r="D51" i="9"/>
  <c r="C51" i="9"/>
  <c r="B51" i="9"/>
  <c r="F48" i="9"/>
  <c r="E48" i="9"/>
  <c r="D48" i="9"/>
  <c r="C48" i="9"/>
  <c r="G48" i="9" s="1"/>
  <c r="B48" i="9"/>
  <c r="G47" i="9"/>
  <c r="F47" i="9"/>
  <c r="E47" i="9"/>
  <c r="D47" i="9"/>
  <c r="C47" i="9"/>
  <c r="B47" i="9"/>
  <c r="F44" i="9"/>
  <c r="F41" i="9"/>
  <c r="E41" i="9"/>
  <c r="D41" i="9"/>
  <c r="C41" i="9"/>
  <c r="B41" i="9"/>
  <c r="F36" i="9"/>
  <c r="E36" i="9"/>
  <c r="D36" i="9"/>
  <c r="C36" i="9"/>
  <c r="B36" i="9"/>
  <c r="G21" i="9"/>
  <c r="F21" i="9" s="1"/>
  <c r="G20" i="9"/>
  <c r="D18" i="9"/>
  <c r="C18" i="9"/>
  <c r="C17" i="9"/>
  <c r="F12" i="9"/>
  <c r="C12" i="9"/>
  <c r="F11" i="9"/>
  <c r="F17" i="9" s="1"/>
  <c r="E11" i="9"/>
  <c r="E18" i="9" s="1"/>
  <c r="D11" i="9"/>
  <c r="D17" i="9" s="1"/>
  <c r="C11" i="9"/>
  <c r="B11" i="9"/>
  <c r="G10" i="9"/>
  <c r="F58" i="28"/>
  <c r="C58" i="28"/>
  <c r="F57" i="28"/>
  <c r="E57" i="28"/>
  <c r="D57" i="28"/>
  <c r="C57" i="28"/>
  <c r="B57" i="28"/>
  <c r="F56" i="28"/>
  <c r="C56" i="28"/>
  <c r="C59" i="28" s="1"/>
  <c r="D53" i="28"/>
  <c r="C53" i="28"/>
  <c r="F52" i="28"/>
  <c r="D52" i="28"/>
  <c r="F48" i="28"/>
  <c r="E48" i="28"/>
  <c r="C48" i="28"/>
  <c r="B48" i="28"/>
  <c r="F47" i="28"/>
  <c r="D47" i="28"/>
  <c r="C47" i="28"/>
  <c r="B47" i="28"/>
  <c r="F41" i="28"/>
  <c r="E41" i="28"/>
  <c r="D41" i="28"/>
  <c r="C41" i="28"/>
  <c r="B41" i="28"/>
  <c r="F36" i="28"/>
  <c r="E36" i="28"/>
  <c r="D36" i="28"/>
  <c r="C36" i="28"/>
  <c r="B36" i="28"/>
  <c r="F23" i="28"/>
  <c r="E23" i="28"/>
  <c r="E56" i="28" s="1"/>
  <c r="D23" i="28"/>
  <c r="D58" i="28" s="1"/>
  <c r="C23" i="28"/>
  <c r="B23" i="28"/>
  <c r="B58" i="28" s="1"/>
  <c r="F22" i="28"/>
  <c r="F53" i="28" s="1"/>
  <c r="E22" i="28"/>
  <c r="E51" i="28" s="1"/>
  <c r="D22" i="28"/>
  <c r="D51" i="28" s="1"/>
  <c r="D54" i="28" s="1"/>
  <c r="C22" i="28"/>
  <c r="C52" i="28" s="1"/>
  <c r="B22" i="28"/>
  <c r="B52" i="28" s="1"/>
  <c r="G21" i="28"/>
  <c r="D21" i="28" s="1"/>
  <c r="D46" i="28" s="1"/>
  <c r="E21" i="28"/>
  <c r="E46" i="28" s="1"/>
  <c r="C21" i="28"/>
  <c r="G20" i="28"/>
  <c r="E17" i="28"/>
  <c r="C17" i="28"/>
  <c r="B17" i="28"/>
  <c r="E12" i="28"/>
  <c r="F11" i="28"/>
  <c r="E11" i="28"/>
  <c r="E18" i="28" s="1"/>
  <c r="D11" i="28"/>
  <c r="C11" i="28"/>
  <c r="C12" i="28" s="1"/>
  <c r="B11" i="28"/>
  <c r="B18" i="28" s="1"/>
  <c r="G10" i="28"/>
  <c r="D58" i="8"/>
  <c r="C58" i="8"/>
  <c r="E57" i="8"/>
  <c r="B57" i="8"/>
  <c r="C54" i="8"/>
  <c r="E53" i="8"/>
  <c r="D53" i="8"/>
  <c r="C53" i="8"/>
  <c r="C52" i="8"/>
  <c r="E51" i="8"/>
  <c r="C51" i="8"/>
  <c r="E48" i="8"/>
  <c r="B48" i="8"/>
  <c r="D47" i="8"/>
  <c r="F46" i="8"/>
  <c r="C46" i="8"/>
  <c r="F45" i="8"/>
  <c r="E45" i="8"/>
  <c r="C45" i="8"/>
  <c r="B45" i="8"/>
  <c r="F44" i="8"/>
  <c r="C44" i="8"/>
  <c r="B44" i="8"/>
  <c r="G44" i="8" s="1"/>
  <c r="F41" i="8"/>
  <c r="E41" i="8"/>
  <c r="D41" i="8"/>
  <c r="C41" i="8"/>
  <c r="B41" i="8"/>
  <c r="F36" i="8"/>
  <c r="E36" i="8"/>
  <c r="D36" i="8"/>
  <c r="C36" i="8"/>
  <c r="B36" i="8"/>
  <c r="F23" i="8"/>
  <c r="F57" i="8" s="1"/>
  <c r="E23" i="8"/>
  <c r="E56" i="8" s="1"/>
  <c r="D23" i="8"/>
  <c r="C23" i="8"/>
  <c r="B23" i="8"/>
  <c r="B56" i="8" s="1"/>
  <c r="F22" i="8"/>
  <c r="E22" i="8"/>
  <c r="E47" i="8" s="1"/>
  <c r="D22" i="8"/>
  <c r="D52" i="8" s="1"/>
  <c r="C22" i="8"/>
  <c r="C47" i="8" s="1"/>
  <c r="B22" i="8"/>
  <c r="B53" i="8" s="1"/>
  <c r="G21" i="8"/>
  <c r="F21" i="8"/>
  <c r="E21" i="8"/>
  <c r="E44" i="8" s="1"/>
  <c r="D21" i="8"/>
  <c r="D44" i="8" s="1"/>
  <c r="C21" i="8"/>
  <c r="B21" i="8"/>
  <c r="B46" i="8" s="1"/>
  <c r="G20" i="8"/>
  <c r="E18" i="8"/>
  <c r="D18" i="8"/>
  <c r="E17" i="8"/>
  <c r="D12" i="8"/>
  <c r="C12" i="8"/>
  <c r="F11" i="8"/>
  <c r="E11" i="8"/>
  <c r="E12" i="8" s="1"/>
  <c r="D11" i="8"/>
  <c r="D17" i="8" s="1"/>
  <c r="C11" i="8"/>
  <c r="C17" i="8" s="1"/>
  <c r="B11" i="8"/>
  <c r="G10" i="8"/>
  <c r="B62" i="7"/>
  <c r="D61" i="7"/>
  <c r="B61" i="7"/>
  <c r="D60" i="7"/>
  <c r="D63" i="7" s="1"/>
  <c r="E57" i="7"/>
  <c r="C57" i="7"/>
  <c r="C58" i="7" s="1"/>
  <c r="B57" i="7"/>
  <c r="F56" i="7"/>
  <c r="E56" i="7"/>
  <c r="C56" i="7"/>
  <c r="B56" i="7"/>
  <c r="G56" i="7" s="1"/>
  <c r="E55" i="7"/>
  <c r="E58" i="7" s="1"/>
  <c r="C55" i="7"/>
  <c r="B55" i="7"/>
  <c r="D52" i="7"/>
  <c r="B52" i="7"/>
  <c r="G51" i="7"/>
  <c r="F51" i="7"/>
  <c r="E51" i="7"/>
  <c r="D51" i="7"/>
  <c r="C51" i="7"/>
  <c r="B51" i="7"/>
  <c r="F44" i="7"/>
  <c r="E44" i="7"/>
  <c r="D44" i="7"/>
  <c r="C44" i="7"/>
  <c r="B44" i="7"/>
  <c r="F39" i="7"/>
  <c r="E39" i="7"/>
  <c r="D39" i="7"/>
  <c r="C39" i="7"/>
  <c r="B39" i="7"/>
  <c r="F25" i="7"/>
  <c r="E25" i="7"/>
  <c r="D25" i="7"/>
  <c r="D62" i="7" s="1"/>
  <c r="C25" i="7"/>
  <c r="B25" i="7"/>
  <c r="B60" i="7" s="1"/>
  <c r="F24" i="7"/>
  <c r="F55" i="7" s="1"/>
  <c r="E24" i="7"/>
  <c r="D24" i="7"/>
  <c r="D56" i="7" s="1"/>
  <c r="C24" i="7"/>
  <c r="B24" i="7"/>
  <c r="G23" i="7"/>
  <c r="E23" i="7" s="1"/>
  <c r="F23" i="7"/>
  <c r="F47" i="7" s="1"/>
  <c r="C23" i="7"/>
  <c r="G22" i="7"/>
  <c r="F20" i="7"/>
  <c r="D20" i="7"/>
  <c r="C20" i="7"/>
  <c r="B20" i="7"/>
  <c r="C19" i="7"/>
  <c r="F18" i="7"/>
  <c r="B18" i="7"/>
  <c r="D12" i="7"/>
  <c r="B12" i="7"/>
  <c r="F11" i="7"/>
  <c r="F19" i="7" s="1"/>
  <c r="E11" i="7"/>
  <c r="D11" i="7"/>
  <c r="D19" i="7" s="1"/>
  <c r="C11" i="7"/>
  <c r="C18" i="7" s="1"/>
  <c r="B11" i="7"/>
  <c r="B19" i="7" s="1"/>
  <c r="G10" i="7"/>
  <c r="D58" i="6"/>
  <c r="C58" i="6"/>
  <c r="B58" i="6"/>
  <c r="C57" i="6"/>
  <c r="D57" i="6" s="1"/>
  <c r="B57" i="6"/>
  <c r="B59" i="6" s="1"/>
  <c r="C56" i="6"/>
  <c r="C59" i="6" s="1"/>
  <c r="B56" i="6"/>
  <c r="C53" i="6"/>
  <c r="D53" i="6" s="1"/>
  <c r="B53" i="6"/>
  <c r="C52" i="6"/>
  <c r="B52" i="6"/>
  <c r="D52" i="6" s="1"/>
  <c r="C51" i="6"/>
  <c r="C54" i="6" s="1"/>
  <c r="C61" i="6" s="1"/>
  <c r="B51" i="6"/>
  <c r="C47" i="6"/>
  <c r="B47" i="6"/>
  <c r="D47" i="6" s="1"/>
  <c r="C46" i="6"/>
  <c r="B46" i="6"/>
  <c r="D46" i="6" s="1"/>
  <c r="B45" i="6"/>
  <c r="C41" i="6"/>
  <c r="B41" i="6"/>
  <c r="C36" i="6"/>
  <c r="B36" i="6"/>
  <c r="D24" i="6"/>
  <c r="D23" i="6"/>
  <c r="C22" i="6"/>
  <c r="B22" i="6"/>
  <c r="B44" i="6" s="1"/>
  <c r="C19" i="6"/>
  <c r="B19" i="6"/>
  <c r="D19" i="6" s="1"/>
  <c r="C18" i="6"/>
  <c r="B18" i="6"/>
  <c r="C17" i="6"/>
  <c r="D17" i="6" s="1"/>
  <c r="B17" i="6"/>
  <c r="C16" i="6"/>
  <c r="B16" i="6"/>
  <c r="D16" i="6" s="1"/>
  <c r="C9" i="6"/>
  <c r="B9" i="6"/>
  <c r="F60" i="5"/>
  <c r="D60" i="5"/>
  <c r="C60" i="5"/>
  <c r="B60" i="5"/>
  <c r="B61" i="5" s="1"/>
  <c r="D59" i="5"/>
  <c r="C59" i="5"/>
  <c r="C61" i="5" s="1"/>
  <c r="B59" i="5"/>
  <c r="F59" i="5" s="1"/>
  <c r="D58" i="5"/>
  <c r="C58" i="5"/>
  <c r="B58" i="5"/>
  <c r="F58" i="5" s="1"/>
  <c r="F55" i="5"/>
  <c r="D55" i="5"/>
  <c r="C55" i="5"/>
  <c r="B55" i="5"/>
  <c r="D54" i="5"/>
  <c r="C54" i="5"/>
  <c r="B54" i="5"/>
  <c r="F54" i="5" s="1"/>
  <c r="D53" i="5"/>
  <c r="D56" i="5" s="1"/>
  <c r="C53" i="5"/>
  <c r="C56" i="5" s="1"/>
  <c r="C63" i="5" s="1"/>
  <c r="B53" i="5"/>
  <c r="D50" i="5"/>
  <c r="C50" i="5"/>
  <c r="B50" i="5"/>
  <c r="F50" i="5" s="1"/>
  <c r="D49" i="5"/>
  <c r="F49" i="5" s="1"/>
  <c r="C49" i="5"/>
  <c r="B49" i="5"/>
  <c r="B48" i="5"/>
  <c r="D47" i="5"/>
  <c r="C47" i="5"/>
  <c r="F47" i="5" s="1"/>
  <c r="B47" i="5"/>
  <c r="D46" i="5"/>
  <c r="D43" i="5"/>
  <c r="C43" i="5"/>
  <c r="B43" i="5"/>
  <c r="D38" i="5"/>
  <c r="C38" i="5"/>
  <c r="B38" i="5"/>
  <c r="F25" i="5"/>
  <c r="F24" i="5"/>
  <c r="F23" i="5"/>
  <c r="E23" i="5"/>
  <c r="D23" i="5"/>
  <c r="D48" i="5" s="1"/>
  <c r="C23" i="5"/>
  <c r="B23" i="5"/>
  <c r="B46" i="5" s="1"/>
  <c r="D20" i="5"/>
  <c r="C20" i="5"/>
  <c r="F20" i="5" s="1"/>
  <c r="B20" i="5"/>
  <c r="F19" i="5"/>
  <c r="D19" i="5"/>
  <c r="C19" i="5"/>
  <c r="B19" i="5"/>
  <c r="F18" i="5"/>
  <c r="D18" i="5"/>
  <c r="C18" i="5"/>
  <c r="B18" i="5"/>
  <c r="F17" i="5"/>
  <c r="D17" i="5"/>
  <c r="C17" i="5"/>
  <c r="B17" i="5"/>
  <c r="F10" i="5"/>
  <c r="F62" i="14"/>
  <c r="C62" i="14"/>
  <c r="D62" i="14" s="1"/>
  <c r="B62" i="14"/>
  <c r="F61" i="14"/>
  <c r="D61" i="14"/>
  <c r="C61" i="14"/>
  <c r="C63" i="14" s="1"/>
  <c r="B61" i="14"/>
  <c r="F60" i="14"/>
  <c r="F63" i="14" s="1"/>
  <c r="D60" i="14"/>
  <c r="C60" i="14"/>
  <c r="B60" i="14"/>
  <c r="B63" i="14" s="1"/>
  <c r="E57" i="14"/>
  <c r="C57" i="14"/>
  <c r="B57" i="14"/>
  <c r="D57" i="14" s="1"/>
  <c r="E56" i="14"/>
  <c r="C56" i="14"/>
  <c r="C58" i="14" s="1"/>
  <c r="B56" i="14"/>
  <c r="D56" i="14" s="1"/>
  <c r="E55" i="14"/>
  <c r="C55" i="14"/>
  <c r="B55" i="14"/>
  <c r="F52" i="14"/>
  <c r="C52" i="14"/>
  <c r="D52" i="14" s="1"/>
  <c r="B52" i="14"/>
  <c r="C51" i="14"/>
  <c r="B51" i="14"/>
  <c r="F50" i="14"/>
  <c r="F49" i="14"/>
  <c r="F45" i="14"/>
  <c r="E45" i="14"/>
  <c r="C45" i="14"/>
  <c r="B45" i="14"/>
  <c r="F40" i="14"/>
  <c r="E40" i="14"/>
  <c r="C40" i="14"/>
  <c r="B40" i="14"/>
  <c r="H27" i="14"/>
  <c r="F27" i="14"/>
  <c r="E27" i="14"/>
  <c r="H26" i="14"/>
  <c r="F26" i="14"/>
  <c r="E26" i="14"/>
  <c r="E51" i="14" s="1"/>
  <c r="G25" i="14"/>
  <c r="F25" i="14"/>
  <c r="F48" i="14" s="1"/>
  <c r="E25" i="14"/>
  <c r="D25" i="14"/>
  <c r="H24" i="14"/>
  <c r="G24" i="14"/>
  <c r="D24" i="14"/>
  <c r="E22" i="14"/>
  <c r="E21" i="14"/>
  <c r="E20" i="14"/>
  <c r="E19" i="14"/>
  <c r="F12" i="14"/>
  <c r="E12" i="14"/>
  <c r="C12" i="14"/>
  <c r="B12" i="14"/>
  <c r="G11" i="14"/>
  <c r="D11" i="14"/>
  <c r="H11" i="14" s="1"/>
  <c r="H9" i="14"/>
  <c r="O59" i="4"/>
  <c r="N59" i="4"/>
  <c r="M59" i="4"/>
  <c r="L59" i="4"/>
  <c r="K59" i="4"/>
  <c r="J59" i="4"/>
  <c r="I59" i="4"/>
  <c r="H59" i="4"/>
  <c r="G59" i="4"/>
  <c r="F59" i="4"/>
  <c r="E59" i="4"/>
  <c r="D59" i="4"/>
  <c r="C59" i="4"/>
  <c r="B59" i="4"/>
  <c r="P59" i="4" s="1"/>
  <c r="O58" i="4"/>
  <c r="N58" i="4"/>
  <c r="M58" i="4"/>
  <c r="P58" i="4" s="1"/>
  <c r="L58" i="4"/>
  <c r="K58" i="4"/>
  <c r="J58" i="4"/>
  <c r="I58" i="4"/>
  <c r="H58" i="4"/>
  <c r="G58" i="4"/>
  <c r="F58" i="4"/>
  <c r="E58" i="4"/>
  <c r="D58" i="4"/>
  <c r="C58" i="4"/>
  <c r="B58" i="4"/>
  <c r="O57" i="4"/>
  <c r="L57" i="4"/>
  <c r="K57" i="4"/>
  <c r="H57" i="4"/>
  <c r="D57" i="4"/>
  <c r="O56" i="4"/>
  <c r="M51" i="4"/>
  <c r="J51" i="4"/>
  <c r="I51" i="4"/>
  <c r="O50" i="4"/>
  <c r="N50" i="4"/>
  <c r="M50" i="4"/>
  <c r="L50" i="4"/>
  <c r="K50" i="4"/>
  <c r="J50" i="4"/>
  <c r="I50" i="4"/>
  <c r="H50" i="4"/>
  <c r="H51" i="4" s="1"/>
  <c r="G50" i="4"/>
  <c r="F50" i="4"/>
  <c r="E50" i="4"/>
  <c r="D50" i="4"/>
  <c r="D51" i="4" s="1"/>
  <c r="C50" i="4"/>
  <c r="B50" i="4"/>
  <c r="P49" i="4"/>
  <c r="O49" i="4"/>
  <c r="N49" i="4"/>
  <c r="M49" i="4"/>
  <c r="L49" i="4"/>
  <c r="K49" i="4"/>
  <c r="J49" i="4"/>
  <c r="I49" i="4"/>
  <c r="H49" i="4"/>
  <c r="G49" i="4"/>
  <c r="F49" i="4"/>
  <c r="F51" i="4" s="1"/>
  <c r="E49" i="4"/>
  <c r="D49" i="4"/>
  <c r="C49" i="4"/>
  <c r="B49" i="4"/>
  <c r="O48" i="4"/>
  <c r="O51" i="4" s="1"/>
  <c r="N48" i="4"/>
  <c r="N51" i="4" s="1"/>
  <c r="M48" i="4"/>
  <c r="L48" i="4"/>
  <c r="L51" i="4" s="1"/>
  <c r="K48" i="4"/>
  <c r="K51" i="4" s="1"/>
  <c r="J48" i="4"/>
  <c r="I48" i="4"/>
  <c r="H48" i="4"/>
  <c r="G48" i="4"/>
  <c r="G51" i="4" s="1"/>
  <c r="F48" i="4"/>
  <c r="E48" i="4"/>
  <c r="D48" i="4"/>
  <c r="C48" i="4"/>
  <c r="B48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O43" i="4"/>
  <c r="N43" i="4"/>
  <c r="M43" i="4"/>
  <c r="L43" i="4"/>
  <c r="P43" i="4" s="1"/>
  <c r="K43" i="4"/>
  <c r="J43" i="4"/>
  <c r="I43" i="4"/>
  <c r="H43" i="4"/>
  <c r="G43" i="4"/>
  <c r="F43" i="4"/>
  <c r="E43" i="4"/>
  <c r="D43" i="4"/>
  <c r="C43" i="4"/>
  <c r="B43" i="4"/>
  <c r="O42" i="4"/>
  <c r="O44" i="4" s="1"/>
  <c r="O53" i="4" s="1"/>
  <c r="N42" i="4"/>
  <c r="M42" i="4"/>
  <c r="L42" i="4"/>
  <c r="K42" i="4"/>
  <c r="K44" i="4" s="1"/>
  <c r="K53" i="4" s="1"/>
  <c r="J42" i="4"/>
  <c r="I42" i="4"/>
  <c r="H42" i="4"/>
  <c r="G42" i="4"/>
  <c r="G44" i="4" s="1"/>
  <c r="G53" i="4" s="1"/>
  <c r="F42" i="4"/>
  <c r="E42" i="4"/>
  <c r="D42" i="4"/>
  <c r="C42" i="4"/>
  <c r="B42" i="4"/>
  <c r="O41" i="4"/>
  <c r="N41" i="4"/>
  <c r="M41" i="4"/>
  <c r="L41" i="4"/>
  <c r="K41" i="4"/>
  <c r="J41" i="4"/>
  <c r="I41" i="4"/>
  <c r="I44" i="4" s="1"/>
  <c r="H41" i="4"/>
  <c r="G41" i="4"/>
  <c r="F41" i="4"/>
  <c r="F44" i="4" s="1"/>
  <c r="E41" i="4"/>
  <c r="D41" i="4"/>
  <c r="D44" i="4" s="1"/>
  <c r="D53" i="4" s="1"/>
  <c r="C41" i="4"/>
  <c r="C44" i="4" s="1"/>
  <c r="B41" i="4"/>
  <c r="O39" i="4"/>
  <c r="P39" i="4" s="1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P15" i="4"/>
  <c r="P14" i="4"/>
  <c r="O13" i="4"/>
  <c r="N13" i="4"/>
  <c r="N57" i="4" s="1"/>
  <c r="M13" i="4"/>
  <c r="L13" i="4"/>
  <c r="L56" i="4" s="1"/>
  <c r="K13" i="4"/>
  <c r="K56" i="4" s="1"/>
  <c r="J13" i="4"/>
  <c r="J57" i="4" s="1"/>
  <c r="I13" i="4"/>
  <c r="H13" i="4"/>
  <c r="H56" i="4" s="1"/>
  <c r="G13" i="4"/>
  <c r="G57" i="4" s="1"/>
  <c r="F13" i="4"/>
  <c r="F57" i="4" s="1"/>
  <c r="E13" i="4"/>
  <c r="E56" i="4" s="1"/>
  <c r="D13" i="4"/>
  <c r="D56" i="4" s="1"/>
  <c r="C13" i="4"/>
  <c r="C56" i="4" s="1"/>
  <c r="B13" i="4"/>
  <c r="O10" i="4"/>
  <c r="P10" i="4" s="1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P8" i="4"/>
  <c r="G132" i="23"/>
  <c r="F132" i="23"/>
  <c r="E132" i="23"/>
  <c r="D132" i="23"/>
  <c r="G131" i="23"/>
  <c r="F131" i="23"/>
  <c r="E131" i="23"/>
  <c r="D131" i="23"/>
  <c r="C131" i="23"/>
  <c r="B131" i="23"/>
  <c r="H131" i="23" s="1"/>
  <c r="G130" i="23"/>
  <c r="F130" i="23"/>
  <c r="E130" i="23"/>
  <c r="D130" i="23"/>
  <c r="C130" i="23"/>
  <c r="B130" i="23"/>
  <c r="H130" i="23" s="1"/>
  <c r="G129" i="23"/>
  <c r="F129" i="23"/>
  <c r="E129" i="23"/>
  <c r="H129" i="23" s="1"/>
  <c r="D129" i="23"/>
  <c r="C129" i="23"/>
  <c r="B129" i="23"/>
  <c r="G128" i="23"/>
  <c r="F128" i="23"/>
  <c r="E128" i="23"/>
  <c r="D128" i="23"/>
  <c r="C128" i="23"/>
  <c r="B128" i="23"/>
  <c r="H128" i="23" s="1"/>
  <c r="G127" i="23"/>
  <c r="F127" i="23"/>
  <c r="E127" i="23"/>
  <c r="D127" i="23"/>
  <c r="C127" i="23"/>
  <c r="C132" i="23" s="1"/>
  <c r="B127" i="23"/>
  <c r="B132" i="23" s="1"/>
  <c r="G125" i="23"/>
  <c r="F125" i="23"/>
  <c r="D125" i="23"/>
  <c r="G124" i="23"/>
  <c r="F124" i="23"/>
  <c r="E124" i="23"/>
  <c r="D124" i="23"/>
  <c r="C124" i="23"/>
  <c r="B124" i="23"/>
  <c r="G123" i="23"/>
  <c r="F123" i="23"/>
  <c r="E123" i="23"/>
  <c r="D123" i="23"/>
  <c r="C123" i="23"/>
  <c r="B123" i="23"/>
  <c r="H123" i="23" s="1"/>
  <c r="G122" i="23"/>
  <c r="F122" i="23"/>
  <c r="E122" i="23"/>
  <c r="D122" i="23"/>
  <c r="H122" i="23" s="1"/>
  <c r="C122" i="23"/>
  <c r="B122" i="23"/>
  <c r="G121" i="23"/>
  <c r="F121" i="23"/>
  <c r="E121" i="23"/>
  <c r="D121" i="23"/>
  <c r="C121" i="23"/>
  <c r="B121" i="23"/>
  <c r="H121" i="23" s="1"/>
  <c r="G120" i="23"/>
  <c r="F120" i="23"/>
  <c r="E120" i="23"/>
  <c r="D120" i="23"/>
  <c r="C120" i="23"/>
  <c r="C125" i="23" s="1"/>
  <c r="B120" i="23"/>
  <c r="B125" i="23" s="1"/>
  <c r="D118" i="23"/>
  <c r="G117" i="23"/>
  <c r="F117" i="23"/>
  <c r="E117" i="23"/>
  <c r="D117" i="23"/>
  <c r="C117" i="23"/>
  <c r="B117" i="23"/>
  <c r="H117" i="23" s="1"/>
  <c r="G116" i="23"/>
  <c r="F116" i="23"/>
  <c r="E116" i="23"/>
  <c r="D116" i="23"/>
  <c r="C116" i="23"/>
  <c r="B116" i="23"/>
  <c r="H116" i="23" s="1"/>
  <c r="G115" i="23"/>
  <c r="F115" i="23"/>
  <c r="F118" i="23" s="1"/>
  <c r="E115" i="23"/>
  <c r="E118" i="23" s="1"/>
  <c r="D115" i="23"/>
  <c r="C115" i="23"/>
  <c r="B115" i="23"/>
  <c r="G114" i="23"/>
  <c r="F114" i="23"/>
  <c r="E114" i="23"/>
  <c r="D114" i="23"/>
  <c r="C114" i="23"/>
  <c r="B114" i="23"/>
  <c r="B118" i="23" s="1"/>
  <c r="G113" i="23"/>
  <c r="G118" i="23" s="1"/>
  <c r="F113" i="23"/>
  <c r="E113" i="23"/>
  <c r="D113" i="23"/>
  <c r="C113" i="23"/>
  <c r="B113" i="23"/>
  <c r="G111" i="23"/>
  <c r="F111" i="23"/>
  <c r="D111" i="23"/>
  <c r="C111" i="23"/>
  <c r="G110" i="23"/>
  <c r="F110" i="23"/>
  <c r="E110" i="23"/>
  <c r="D110" i="23"/>
  <c r="C110" i="23"/>
  <c r="B110" i="23"/>
  <c r="H110" i="23" s="1"/>
  <c r="G109" i="23"/>
  <c r="F109" i="23"/>
  <c r="E109" i="23"/>
  <c r="D109" i="23"/>
  <c r="C109" i="23"/>
  <c r="B109" i="23"/>
  <c r="H109" i="23" s="1"/>
  <c r="G108" i="23"/>
  <c r="F108" i="23"/>
  <c r="E108" i="23"/>
  <c r="D108" i="23"/>
  <c r="H108" i="23" s="1"/>
  <c r="C108" i="23"/>
  <c r="B108" i="23"/>
  <c r="G107" i="23"/>
  <c r="F107" i="23"/>
  <c r="E107" i="23"/>
  <c r="D107" i="23"/>
  <c r="C107" i="23"/>
  <c r="B107" i="23"/>
  <c r="H107" i="23" s="1"/>
  <c r="G106" i="23"/>
  <c r="F106" i="23"/>
  <c r="E106" i="23"/>
  <c r="D106" i="23"/>
  <c r="C106" i="23"/>
  <c r="H106" i="23" s="1"/>
  <c r="B106" i="23"/>
  <c r="B111" i="23" s="1"/>
  <c r="F104" i="23"/>
  <c r="E104" i="23"/>
  <c r="D104" i="23"/>
  <c r="G103" i="23"/>
  <c r="F103" i="23"/>
  <c r="E103" i="23"/>
  <c r="D103" i="23"/>
  <c r="C103" i="23"/>
  <c r="B103" i="23"/>
  <c r="H103" i="23" s="1"/>
  <c r="G102" i="23"/>
  <c r="F102" i="23"/>
  <c r="E102" i="23"/>
  <c r="D102" i="23"/>
  <c r="C102" i="23"/>
  <c r="H102" i="23" s="1"/>
  <c r="B102" i="23"/>
  <c r="G101" i="23"/>
  <c r="F101" i="23"/>
  <c r="E101" i="23"/>
  <c r="D101" i="23"/>
  <c r="C101" i="23"/>
  <c r="B101" i="23"/>
  <c r="G100" i="23"/>
  <c r="F100" i="23"/>
  <c r="E100" i="23"/>
  <c r="D100" i="23"/>
  <c r="C100" i="23"/>
  <c r="B100" i="23"/>
  <c r="H100" i="23" s="1"/>
  <c r="G99" i="23"/>
  <c r="F99" i="23"/>
  <c r="E99" i="23"/>
  <c r="D99" i="23"/>
  <c r="C99" i="23"/>
  <c r="C104" i="23" s="1"/>
  <c r="B99" i="23"/>
  <c r="B104" i="23" s="1"/>
  <c r="E97" i="23"/>
  <c r="G96" i="23"/>
  <c r="F96" i="23"/>
  <c r="E96" i="23"/>
  <c r="D96" i="23"/>
  <c r="C96" i="23"/>
  <c r="B96" i="23"/>
  <c r="H96" i="23" s="1"/>
  <c r="G95" i="23"/>
  <c r="F95" i="23"/>
  <c r="E95" i="23"/>
  <c r="D95" i="23"/>
  <c r="C95" i="23"/>
  <c r="B95" i="23"/>
  <c r="H95" i="23" s="1"/>
  <c r="G94" i="23"/>
  <c r="G97" i="23" s="1"/>
  <c r="F94" i="23"/>
  <c r="H94" i="23" s="1"/>
  <c r="E94" i="23"/>
  <c r="D94" i="23"/>
  <c r="C94" i="23"/>
  <c r="B94" i="23"/>
  <c r="G93" i="23"/>
  <c r="F93" i="23"/>
  <c r="E93" i="23"/>
  <c r="D93" i="23"/>
  <c r="C93" i="23"/>
  <c r="B93" i="23"/>
  <c r="H93" i="23" s="1"/>
  <c r="G92" i="23"/>
  <c r="F92" i="23"/>
  <c r="E92" i="23"/>
  <c r="D92" i="23"/>
  <c r="D97" i="23" s="1"/>
  <c r="C92" i="23"/>
  <c r="C97" i="23" s="1"/>
  <c r="B92" i="23"/>
  <c r="G90" i="23"/>
  <c r="G87" i="23"/>
  <c r="F87" i="23"/>
  <c r="E87" i="23"/>
  <c r="D87" i="23"/>
  <c r="D88" i="23" s="1"/>
  <c r="C87" i="23"/>
  <c r="B87" i="23"/>
  <c r="H87" i="23" s="1"/>
  <c r="H86" i="23"/>
  <c r="G86" i="23"/>
  <c r="F86" i="23"/>
  <c r="E86" i="23"/>
  <c r="D86" i="23"/>
  <c r="C86" i="23"/>
  <c r="B86" i="23"/>
  <c r="G85" i="23"/>
  <c r="G88" i="23" s="1"/>
  <c r="F85" i="23"/>
  <c r="F88" i="23" s="1"/>
  <c r="E85" i="23"/>
  <c r="E88" i="23" s="1"/>
  <c r="D85" i="23"/>
  <c r="C85" i="23"/>
  <c r="C88" i="23" s="1"/>
  <c r="B85" i="23"/>
  <c r="H85" i="23" s="1"/>
  <c r="G83" i="23"/>
  <c r="E83" i="23"/>
  <c r="E90" i="23" s="1"/>
  <c r="D83" i="23"/>
  <c r="D90" i="23" s="1"/>
  <c r="B83" i="23"/>
  <c r="G82" i="23"/>
  <c r="F82" i="23"/>
  <c r="E82" i="23"/>
  <c r="D82" i="23"/>
  <c r="C82" i="23"/>
  <c r="H82" i="23" s="1"/>
  <c r="B82" i="23"/>
  <c r="G81" i="23"/>
  <c r="F81" i="23"/>
  <c r="E81" i="23"/>
  <c r="D81" i="23"/>
  <c r="C81" i="23"/>
  <c r="B81" i="23"/>
  <c r="H81" i="23" s="1"/>
  <c r="G80" i="23"/>
  <c r="F80" i="23"/>
  <c r="F83" i="23" s="1"/>
  <c r="F90" i="23" s="1"/>
  <c r="E80" i="23"/>
  <c r="D80" i="23"/>
  <c r="C80" i="23"/>
  <c r="H80" i="23" s="1"/>
  <c r="B80" i="23"/>
  <c r="B76" i="23"/>
  <c r="G75" i="23"/>
  <c r="F75" i="23"/>
  <c r="E75" i="23"/>
  <c r="D75" i="23"/>
  <c r="H75" i="23" s="1"/>
  <c r="C75" i="23"/>
  <c r="B75" i="23"/>
  <c r="G74" i="23"/>
  <c r="F74" i="23"/>
  <c r="E74" i="23"/>
  <c r="D74" i="23"/>
  <c r="C74" i="23"/>
  <c r="B74" i="23"/>
  <c r="H74" i="23" s="1"/>
  <c r="G73" i="23"/>
  <c r="F73" i="23"/>
  <c r="E73" i="23"/>
  <c r="D73" i="23"/>
  <c r="D76" i="23" s="1"/>
  <c r="C73" i="23"/>
  <c r="H73" i="23" s="1"/>
  <c r="B73" i="23"/>
  <c r="H72" i="23"/>
  <c r="G72" i="23"/>
  <c r="G76" i="23" s="1"/>
  <c r="F72" i="23"/>
  <c r="E72" i="23"/>
  <c r="D72" i="23"/>
  <c r="C72" i="23"/>
  <c r="B72" i="23"/>
  <c r="G71" i="23"/>
  <c r="F71" i="23"/>
  <c r="F76" i="23" s="1"/>
  <c r="E71" i="23"/>
  <c r="D71" i="23"/>
  <c r="C71" i="23"/>
  <c r="B71" i="23"/>
  <c r="H71" i="23" s="1"/>
  <c r="G69" i="23"/>
  <c r="F69" i="23"/>
  <c r="E69" i="23"/>
  <c r="D69" i="23"/>
  <c r="C69" i="23"/>
  <c r="B69" i="23"/>
  <c r="H69" i="23" s="1"/>
  <c r="G67" i="23"/>
  <c r="G78" i="23" s="1"/>
  <c r="F67" i="23"/>
  <c r="G66" i="23"/>
  <c r="F66" i="23"/>
  <c r="E66" i="23"/>
  <c r="D66" i="23"/>
  <c r="C66" i="23"/>
  <c r="B66" i="23"/>
  <c r="H66" i="23" s="1"/>
  <c r="G65" i="23"/>
  <c r="F65" i="23"/>
  <c r="E65" i="23"/>
  <c r="D65" i="23"/>
  <c r="C65" i="23"/>
  <c r="B65" i="23"/>
  <c r="H65" i="23" s="1"/>
  <c r="G64" i="23"/>
  <c r="H64" i="23" s="1"/>
  <c r="F64" i="23"/>
  <c r="E64" i="23"/>
  <c r="D64" i="23"/>
  <c r="C64" i="23"/>
  <c r="B64" i="23"/>
  <c r="G63" i="23"/>
  <c r="F63" i="23"/>
  <c r="E63" i="23"/>
  <c r="D63" i="23"/>
  <c r="C63" i="23"/>
  <c r="B63" i="23"/>
  <c r="H63" i="23" s="1"/>
  <c r="G62" i="23"/>
  <c r="F62" i="23"/>
  <c r="E62" i="23"/>
  <c r="E67" i="23" s="1"/>
  <c r="D62" i="23"/>
  <c r="D67" i="23" s="1"/>
  <c r="C62" i="23"/>
  <c r="C67" i="23" s="1"/>
  <c r="B62" i="23"/>
  <c r="H60" i="23"/>
  <c r="G60" i="23"/>
  <c r="F60" i="23"/>
  <c r="E60" i="23"/>
  <c r="D60" i="23"/>
  <c r="C60" i="23"/>
  <c r="B60" i="23"/>
  <c r="G57" i="23"/>
  <c r="F57" i="23"/>
  <c r="E57" i="23"/>
  <c r="D57" i="23"/>
  <c r="C57" i="23"/>
  <c r="B57" i="23"/>
  <c r="H57" i="23" s="1"/>
  <c r="G56" i="23"/>
  <c r="F56" i="23"/>
  <c r="E56" i="23"/>
  <c r="D56" i="23"/>
  <c r="C56" i="23"/>
  <c r="B56" i="23"/>
  <c r="G54" i="23"/>
  <c r="F54" i="23"/>
  <c r="E54" i="23"/>
  <c r="D54" i="23"/>
  <c r="C54" i="23"/>
  <c r="B54" i="23"/>
  <c r="H54" i="23" s="1"/>
  <c r="G51" i="23"/>
  <c r="F51" i="23"/>
  <c r="E51" i="23"/>
  <c r="D51" i="23"/>
  <c r="C51" i="23"/>
  <c r="B51" i="23"/>
  <c r="G46" i="23"/>
  <c r="F46" i="23"/>
  <c r="E46" i="23"/>
  <c r="D46" i="23"/>
  <c r="C46" i="23"/>
  <c r="B46" i="23"/>
  <c r="G40" i="23"/>
  <c r="F40" i="23"/>
  <c r="E40" i="23"/>
  <c r="D40" i="23"/>
  <c r="C40" i="23"/>
  <c r="B40" i="23"/>
  <c r="G31" i="23"/>
  <c r="F31" i="23"/>
  <c r="E31" i="23"/>
  <c r="D31" i="23"/>
  <c r="C31" i="23"/>
  <c r="B31" i="23"/>
  <c r="H15" i="23"/>
  <c r="H14" i="23"/>
  <c r="G13" i="23"/>
  <c r="G55" i="23" s="1"/>
  <c r="F13" i="23"/>
  <c r="F55" i="23" s="1"/>
  <c r="E13" i="23"/>
  <c r="E55" i="23" s="1"/>
  <c r="D13" i="23"/>
  <c r="D55" i="23" s="1"/>
  <c r="C13" i="23"/>
  <c r="H13" i="23" s="1"/>
  <c r="B13" i="23"/>
  <c r="B55" i="23" s="1"/>
  <c r="G10" i="23"/>
  <c r="F10" i="23"/>
  <c r="E10" i="23"/>
  <c r="D10" i="23"/>
  <c r="C10" i="23"/>
  <c r="B10" i="23"/>
  <c r="H10" i="23" s="1"/>
  <c r="H8" i="23"/>
  <c r="I88" i="22"/>
  <c r="Q87" i="22"/>
  <c r="P87" i="22"/>
  <c r="O87" i="22"/>
  <c r="N87" i="22"/>
  <c r="I87" i="22"/>
  <c r="D87" i="22"/>
  <c r="D88" i="22" s="1"/>
  <c r="B87" i="22"/>
  <c r="P86" i="22"/>
  <c r="O86" i="22"/>
  <c r="N86" i="22"/>
  <c r="M86" i="22"/>
  <c r="I86" i="22"/>
  <c r="D86" i="22"/>
  <c r="B86" i="22"/>
  <c r="O85" i="22"/>
  <c r="O88" i="22" s="1"/>
  <c r="I85" i="22"/>
  <c r="D85" i="22"/>
  <c r="B85" i="22"/>
  <c r="O82" i="22"/>
  <c r="O83" i="22" s="1"/>
  <c r="M82" i="22"/>
  <c r="L82" i="22"/>
  <c r="K82" i="22"/>
  <c r="K83" i="22" s="1"/>
  <c r="J82" i="22"/>
  <c r="I82" i="22"/>
  <c r="D82" i="22"/>
  <c r="B82" i="22"/>
  <c r="O81" i="22"/>
  <c r="L81" i="22"/>
  <c r="K81" i="22"/>
  <c r="J81" i="22"/>
  <c r="I81" i="22"/>
  <c r="D81" i="22"/>
  <c r="B81" i="22"/>
  <c r="O80" i="22"/>
  <c r="K80" i="22"/>
  <c r="J80" i="22"/>
  <c r="I80" i="22"/>
  <c r="I83" i="22" s="1"/>
  <c r="I90" i="22" s="1"/>
  <c r="H80" i="22"/>
  <c r="D80" i="22"/>
  <c r="D83" i="22" s="1"/>
  <c r="D90" i="22" s="1"/>
  <c r="B80" i="22"/>
  <c r="P76" i="22"/>
  <c r="I76" i="22"/>
  <c r="I78" i="22" s="1"/>
  <c r="H76" i="22"/>
  <c r="H78" i="22" s="1"/>
  <c r="G76" i="22"/>
  <c r="G78" i="22" s="1"/>
  <c r="S75" i="22"/>
  <c r="R75" i="22"/>
  <c r="Q75" i="22"/>
  <c r="P75" i="22"/>
  <c r="O75" i="22"/>
  <c r="N75" i="22"/>
  <c r="M75" i="22"/>
  <c r="L75" i="22"/>
  <c r="K75" i="22"/>
  <c r="J75" i="22"/>
  <c r="I75" i="22"/>
  <c r="H75" i="22"/>
  <c r="G75" i="22"/>
  <c r="F75" i="22"/>
  <c r="E75" i="22"/>
  <c r="D75" i="22"/>
  <c r="C75" i="22"/>
  <c r="B75" i="22"/>
  <c r="T75" i="22" s="1"/>
  <c r="S74" i="22"/>
  <c r="R74" i="22"/>
  <c r="Q74" i="22"/>
  <c r="P74" i="22"/>
  <c r="O74" i="22"/>
  <c r="N74" i="22"/>
  <c r="N76" i="22" s="1"/>
  <c r="M74" i="22"/>
  <c r="L74" i="22"/>
  <c r="K74" i="22"/>
  <c r="J74" i="22"/>
  <c r="J76" i="22" s="1"/>
  <c r="I74" i="22"/>
  <c r="H74" i="22"/>
  <c r="G74" i="22"/>
  <c r="F74" i="22"/>
  <c r="E74" i="22"/>
  <c r="D74" i="22"/>
  <c r="T74" i="22" s="1"/>
  <c r="C74" i="22"/>
  <c r="B74" i="22"/>
  <c r="S73" i="22"/>
  <c r="R73" i="22"/>
  <c r="Q73" i="22"/>
  <c r="Q76" i="22" s="1"/>
  <c r="P73" i="22"/>
  <c r="O73" i="22"/>
  <c r="N73" i="22"/>
  <c r="M73" i="22"/>
  <c r="M76" i="22" s="1"/>
  <c r="M78" i="22" s="1"/>
  <c r="L73" i="22"/>
  <c r="K73" i="22"/>
  <c r="J73" i="22"/>
  <c r="I73" i="22"/>
  <c r="H73" i="22"/>
  <c r="G73" i="22"/>
  <c r="F73" i="22"/>
  <c r="F76" i="22" s="1"/>
  <c r="E73" i="22"/>
  <c r="D73" i="22"/>
  <c r="C73" i="22"/>
  <c r="T73" i="22" s="1"/>
  <c r="B73" i="22"/>
  <c r="S72" i="22"/>
  <c r="R72" i="22"/>
  <c r="Q72" i="22"/>
  <c r="P72" i="22"/>
  <c r="O72" i="22"/>
  <c r="N72" i="22"/>
  <c r="M72" i="22"/>
  <c r="L72" i="22"/>
  <c r="L76" i="22" s="1"/>
  <c r="K72" i="22"/>
  <c r="J72" i="22"/>
  <c r="I72" i="22"/>
  <c r="H72" i="22"/>
  <c r="G72" i="22"/>
  <c r="F72" i="22"/>
  <c r="E72" i="22"/>
  <c r="D72" i="22"/>
  <c r="C72" i="22"/>
  <c r="B72" i="22"/>
  <c r="T72" i="22" s="1"/>
  <c r="S71" i="22"/>
  <c r="S76" i="22" s="1"/>
  <c r="R71" i="22"/>
  <c r="R76" i="22" s="1"/>
  <c r="Q71" i="22"/>
  <c r="P71" i="22"/>
  <c r="O71" i="22"/>
  <c r="O76" i="22" s="1"/>
  <c r="N71" i="22"/>
  <c r="M71" i="22"/>
  <c r="L71" i="22"/>
  <c r="K71" i="22"/>
  <c r="K76" i="22" s="1"/>
  <c r="J71" i="22"/>
  <c r="I71" i="22"/>
  <c r="H71" i="22"/>
  <c r="G71" i="22"/>
  <c r="F71" i="22"/>
  <c r="E71" i="22"/>
  <c r="D71" i="22"/>
  <c r="C71" i="22"/>
  <c r="C76" i="22" s="1"/>
  <c r="B71" i="22"/>
  <c r="S69" i="22"/>
  <c r="R69" i="22"/>
  <c r="Q69" i="22"/>
  <c r="P69" i="22"/>
  <c r="O69" i="22"/>
  <c r="N69" i="22"/>
  <c r="M69" i="22"/>
  <c r="L69" i="22"/>
  <c r="K69" i="22"/>
  <c r="J69" i="22"/>
  <c r="I69" i="22"/>
  <c r="H69" i="22"/>
  <c r="G69" i="22"/>
  <c r="F69" i="22"/>
  <c r="E69" i="22"/>
  <c r="D69" i="22"/>
  <c r="C69" i="22"/>
  <c r="B69" i="22"/>
  <c r="T69" i="22" s="1"/>
  <c r="M67" i="22"/>
  <c r="I67" i="22"/>
  <c r="B67" i="22"/>
  <c r="S66" i="22"/>
  <c r="R66" i="22"/>
  <c r="T66" i="22" s="1"/>
  <c r="Q66" i="22"/>
  <c r="P66" i="22"/>
  <c r="O66" i="22"/>
  <c r="N66" i="22"/>
  <c r="M66" i="22"/>
  <c r="L66" i="22"/>
  <c r="K66" i="22"/>
  <c r="J66" i="22"/>
  <c r="I66" i="22"/>
  <c r="H66" i="22"/>
  <c r="G66" i="22"/>
  <c r="F66" i="22"/>
  <c r="E66" i="22"/>
  <c r="D66" i="22"/>
  <c r="C66" i="22"/>
  <c r="C67" i="22" s="1"/>
  <c r="C78" i="22" s="1"/>
  <c r="B66" i="22"/>
  <c r="S65" i="22"/>
  <c r="R65" i="22"/>
  <c r="Q65" i="22"/>
  <c r="T65" i="22" s="1"/>
  <c r="P65" i="22"/>
  <c r="O65" i="22"/>
  <c r="N65" i="22"/>
  <c r="M65" i="22"/>
  <c r="L65" i="22"/>
  <c r="K65" i="22"/>
  <c r="J65" i="22"/>
  <c r="I65" i="22"/>
  <c r="H65" i="22"/>
  <c r="G65" i="22"/>
  <c r="G67" i="22" s="1"/>
  <c r="F65" i="22"/>
  <c r="E65" i="22"/>
  <c r="D65" i="22"/>
  <c r="C65" i="22"/>
  <c r="B65" i="22"/>
  <c r="S64" i="22"/>
  <c r="S67" i="22" s="1"/>
  <c r="S78" i="22" s="1"/>
  <c r="R64" i="22"/>
  <c r="Q64" i="22"/>
  <c r="P64" i="22"/>
  <c r="O64" i="22"/>
  <c r="N64" i="22"/>
  <c r="M64" i="22"/>
  <c r="L64" i="22"/>
  <c r="K64" i="22"/>
  <c r="J64" i="22"/>
  <c r="I64" i="22"/>
  <c r="H64" i="22"/>
  <c r="G64" i="22"/>
  <c r="F64" i="22"/>
  <c r="F67" i="22" s="1"/>
  <c r="E64" i="22"/>
  <c r="D64" i="22"/>
  <c r="C64" i="22"/>
  <c r="B64" i="22"/>
  <c r="S63" i="22"/>
  <c r="R63" i="22"/>
  <c r="Q63" i="22"/>
  <c r="P63" i="22"/>
  <c r="O63" i="22"/>
  <c r="N63" i="22"/>
  <c r="M63" i="22"/>
  <c r="L63" i="22"/>
  <c r="K63" i="22"/>
  <c r="J63" i="22"/>
  <c r="I63" i="22"/>
  <c r="H63" i="22"/>
  <c r="G63" i="22"/>
  <c r="F63" i="22"/>
  <c r="E63" i="22"/>
  <c r="E67" i="22" s="1"/>
  <c r="D63" i="22"/>
  <c r="C63" i="22"/>
  <c r="B63" i="22"/>
  <c r="S62" i="22"/>
  <c r="R62" i="22"/>
  <c r="Q62" i="22"/>
  <c r="P62" i="22"/>
  <c r="O62" i="22"/>
  <c r="O67" i="22" s="1"/>
  <c r="N62" i="22"/>
  <c r="N67" i="22" s="1"/>
  <c r="N78" i="22" s="1"/>
  <c r="M62" i="22"/>
  <c r="L62" i="22"/>
  <c r="L67" i="22" s="1"/>
  <c r="L78" i="22" s="1"/>
  <c r="K62" i="22"/>
  <c r="K67" i="22" s="1"/>
  <c r="K78" i="22" s="1"/>
  <c r="J62" i="22"/>
  <c r="J67" i="22" s="1"/>
  <c r="J78" i="22" s="1"/>
  <c r="I62" i="22"/>
  <c r="H62" i="22"/>
  <c r="H67" i="22" s="1"/>
  <c r="G62" i="22"/>
  <c r="F62" i="22"/>
  <c r="E62" i="22"/>
  <c r="D62" i="22"/>
  <c r="C62" i="22"/>
  <c r="B62" i="22"/>
  <c r="S60" i="22"/>
  <c r="R60" i="22"/>
  <c r="Q60" i="22"/>
  <c r="P60" i="22"/>
  <c r="O60" i="22"/>
  <c r="N60" i="22"/>
  <c r="M60" i="22"/>
  <c r="L60" i="22"/>
  <c r="K60" i="22"/>
  <c r="J60" i="22"/>
  <c r="I60" i="22"/>
  <c r="H60" i="22"/>
  <c r="G60" i="22"/>
  <c r="F60" i="22"/>
  <c r="E60" i="22"/>
  <c r="D60" i="22"/>
  <c r="C60" i="22"/>
  <c r="B60" i="22"/>
  <c r="S57" i="22"/>
  <c r="R57" i="22"/>
  <c r="Q57" i="22"/>
  <c r="P57" i="22"/>
  <c r="O57" i="22"/>
  <c r="N57" i="22"/>
  <c r="M57" i="22"/>
  <c r="L57" i="22"/>
  <c r="K57" i="22"/>
  <c r="J57" i="22"/>
  <c r="I57" i="22"/>
  <c r="H57" i="22"/>
  <c r="G57" i="22"/>
  <c r="F57" i="22"/>
  <c r="E57" i="22"/>
  <c r="D57" i="22"/>
  <c r="C57" i="22"/>
  <c r="B57" i="22"/>
  <c r="S56" i="22"/>
  <c r="R56" i="22"/>
  <c r="Q56" i="22"/>
  <c r="P56" i="22"/>
  <c r="O56" i="22"/>
  <c r="N56" i="22"/>
  <c r="M56" i="22"/>
  <c r="L56" i="22"/>
  <c r="K56" i="22"/>
  <c r="J56" i="22"/>
  <c r="I56" i="22"/>
  <c r="H56" i="22"/>
  <c r="G56" i="22"/>
  <c r="F56" i="22"/>
  <c r="E56" i="22"/>
  <c r="T56" i="22" s="1"/>
  <c r="D56" i="22"/>
  <c r="C56" i="22"/>
  <c r="B56" i="22"/>
  <c r="M55" i="22"/>
  <c r="L55" i="22"/>
  <c r="K55" i="22"/>
  <c r="J55" i="22"/>
  <c r="L54" i="22"/>
  <c r="K54" i="22"/>
  <c r="J54" i="22"/>
  <c r="O51" i="22"/>
  <c r="J51" i="22"/>
  <c r="I51" i="22"/>
  <c r="H51" i="22"/>
  <c r="G51" i="22"/>
  <c r="D51" i="22"/>
  <c r="B51" i="22"/>
  <c r="S50" i="22"/>
  <c r="S87" i="22" s="1"/>
  <c r="R50" i="22"/>
  <c r="R87" i="22" s="1"/>
  <c r="Q50" i="22"/>
  <c r="P50" i="22"/>
  <c r="N50" i="22"/>
  <c r="M50" i="22"/>
  <c r="M87" i="22" s="1"/>
  <c r="L50" i="22"/>
  <c r="L87" i="22" s="1"/>
  <c r="K50" i="22"/>
  <c r="K87" i="22" s="1"/>
  <c r="J50" i="22"/>
  <c r="J87" i="22" s="1"/>
  <c r="H50" i="22"/>
  <c r="H87" i="22" s="1"/>
  <c r="G50" i="22"/>
  <c r="G87" i="22" s="1"/>
  <c r="F50" i="22"/>
  <c r="F87" i="22" s="1"/>
  <c r="E50" i="22"/>
  <c r="E87" i="22" s="1"/>
  <c r="C50" i="22"/>
  <c r="C87" i="22" s="1"/>
  <c r="S49" i="22"/>
  <c r="S86" i="22" s="1"/>
  <c r="R49" i="22"/>
  <c r="R86" i="22" s="1"/>
  <c r="Q49" i="22"/>
  <c r="Q86" i="22" s="1"/>
  <c r="P49" i="22"/>
  <c r="N49" i="22"/>
  <c r="M49" i="22"/>
  <c r="L49" i="22"/>
  <c r="L86" i="22" s="1"/>
  <c r="K49" i="22"/>
  <c r="K86" i="22" s="1"/>
  <c r="J49" i="22"/>
  <c r="J86" i="22" s="1"/>
  <c r="H49" i="22"/>
  <c r="H86" i="22" s="1"/>
  <c r="G49" i="22"/>
  <c r="G86" i="22" s="1"/>
  <c r="F49" i="22"/>
  <c r="F86" i="22" s="1"/>
  <c r="E49" i="22"/>
  <c r="E86" i="22" s="1"/>
  <c r="C49" i="22"/>
  <c r="C86" i="22" s="1"/>
  <c r="S48" i="22"/>
  <c r="R48" i="22"/>
  <c r="R51" i="22" s="1"/>
  <c r="Q48" i="22"/>
  <c r="Q51" i="22" s="1"/>
  <c r="P48" i="22"/>
  <c r="N48" i="22"/>
  <c r="N51" i="22" s="1"/>
  <c r="M48" i="22"/>
  <c r="M51" i="22" s="1"/>
  <c r="L48" i="22"/>
  <c r="L51" i="22" s="1"/>
  <c r="K48" i="22"/>
  <c r="K85" i="22" s="1"/>
  <c r="J48" i="22"/>
  <c r="J85" i="22" s="1"/>
  <c r="H48" i="22"/>
  <c r="H85" i="22" s="1"/>
  <c r="G48" i="22"/>
  <c r="G85" i="22" s="1"/>
  <c r="G88" i="22" s="1"/>
  <c r="F48" i="22"/>
  <c r="F51" i="22" s="1"/>
  <c r="E48" i="22"/>
  <c r="E51" i="22" s="1"/>
  <c r="C48" i="22"/>
  <c r="C51" i="22" s="1"/>
  <c r="O46" i="22"/>
  <c r="J46" i="22"/>
  <c r="I46" i="22"/>
  <c r="H46" i="22"/>
  <c r="G46" i="22"/>
  <c r="D46" i="22"/>
  <c r="B46" i="22"/>
  <c r="S45" i="22"/>
  <c r="S82" i="22" s="1"/>
  <c r="R45" i="22"/>
  <c r="R82" i="22" s="1"/>
  <c r="Q45" i="22"/>
  <c r="Q82" i="22" s="1"/>
  <c r="P45" i="22"/>
  <c r="P82" i="22" s="1"/>
  <c r="N45" i="22"/>
  <c r="N82" i="22" s="1"/>
  <c r="M45" i="22"/>
  <c r="L45" i="22"/>
  <c r="K45" i="22"/>
  <c r="J45" i="22"/>
  <c r="H45" i="22"/>
  <c r="H82" i="22" s="1"/>
  <c r="G45" i="22"/>
  <c r="G82" i="22" s="1"/>
  <c r="F45" i="22"/>
  <c r="F82" i="22" s="1"/>
  <c r="E45" i="22"/>
  <c r="C45" i="22"/>
  <c r="C82" i="22" s="1"/>
  <c r="S44" i="22"/>
  <c r="S81" i="22" s="1"/>
  <c r="R44" i="22"/>
  <c r="R46" i="22" s="1"/>
  <c r="Q44" i="22"/>
  <c r="Q81" i="22" s="1"/>
  <c r="P44" i="22"/>
  <c r="P81" i="22" s="1"/>
  <c r="N44" i="22"/>
  <c r="N81" i="22" s="1"/>
  <c r="M44" i="22"/>
  <c r="M81" i="22" s="1"/>
  <c r="L44" i="22"/>
  <c r="K44" i="22"/>
  <c r="J44" i="22"/>
  <c r="H44" i="22"/>
  <c r="H81" i="22" s="1"/>
  <c r="G44" i="22"/>
  <c r="G81" i="22" s="1"/>
  <c r="F44" i="22"/>
  <c r="F81" i="22" s="1"/>
  <c r="E44" i="22"/>
  <c r="E81" i="22" s="1"/>
  <c r="C44" i="22"/>
  <c r="C81" i="22" s="1"/>
  <c r="S43" i="22"/>
  <c r="R43" i="22"/>
  <c r="R80" i="22" s="1"/>
  <c r="Q43" i="22"/>
  <c r="Q46" i="22" s="1"/>
  <c r="P43" i="22"/>
  <c r="N43" i="22"/>
  <c r="M43" i="22"/>
  <c r="L43" i="22"/>
  <c r="K43" i="22"/>
  <c r="K46" i="22" s="1"/>
  <c r="J43" i="22"/>
  <c r="H43" i="22"/>
  <c r="G43" i="22"/>
  <c r="G80" i="22" s="1"/>
  <c r="F43" i="22"/>
  <c r="E43" i="22"/>
  <c r="E80" i="22" s="1"/>
  <c r="C43" i="22"/>
  <c r="S40" i="22"/>
  <c r="R40" i="22"/>
  <c r="Q40" i="22"/>
  <c r="P40" i="22"/>
  <c r="O40" i="22"/>
  <c r="N40" i="22"/>
  <c r="M40" i="22"/>
  <c r="L40" i="22"/>
  <c r="K40" i="22"/>
  <c r="J40" i="22"/>
  <c r="I40" i="22"/>
  <c r="H40" i="22"/>
  <c r="G40" i="22"/>
  <c r="F40" i="22"/>
  <c r="E40" i="22"/>
  <c r="D40" i="22"/>
  <c r="C40" i="22"/>
  <c r="B40" i="22"/>
  <c r="S31" i="22"/>
  <c r="R31" i="22"/>
  <c r="Q31" i="22"/>
  <c r="P31" i="22"/>
  <c r="O31" i="22"/>
  <c r="N31" i="22"/>
  <c r="M31" i="22"/>
  <c r="L31" i="22"/>
  <c r="K31" i="22"/>
  <c r="J31" i="22"/>
  <c r="I31" i="22"/>
  <c r="H31" i="22"/>
  <c r="G31" i="22"/>
  <c r="F31" i="22"/>
  <c r="E31" i="22"/>
  <c r="D31" i="22"/>
  <c r="C31" i="22"/>
  <c r="B31" i="22"/>
  <c r="T15" i="22"/>
  <c r="T14" i="22"/>
  <c r="S13" i="22"/>
  <c r="S54" i="22" s="1"/>
  <c r="R13" i="22"/>
  <c r="R54" i="22" s="1"/>
  <c r="Q13" i="22"/>
  <c r="Q54" i="22" s="1"/>
  <c r="P13" i="22"/>
  <c r="P54" i="22" s="1"/>
  <c r="O13" i="22"/>
  <c r="O54" i="22" s="1"/>
  <c r="N13" i="22"/>
  <c r="N54" i="22" s="1"/>
  <c r="M13" i="22"/>
  <c r="M54" i="22" s="1"/>
  <c r="L13" i="22"/>
  <c r="K13" i="22"/>
  <c r="J13" i="22"/>
  <c r="I13" i="22"/>
  <c r="I55" i="22" s="1"/>
  <c r="H13" i="22"/>
  <c r="G13" i="22"/>
  <c r="F13" i="22"/>
  <c r="E13" i="22"/>
  <c r="E54" i="22" s="1"/>
  <c r="D13" i="22"/>
  <c r="D54" i="22" s="1"/>
  <c r="C13" i="22"/>
  <c r="C54" i="22" s="1"/>
  <c r="B13" i="22"/>
  <c r="B54" i="22" s="1"/>
  <c r="S10" i="22"/>
  <c r="R10" i="22"/>
  <c r="Q10" i="22"/>
  <c r="P10" i="22"/>
  <c r="O10" i="22"/>
  <c r="N10" i="22"/>
  <c r="M10" i="22"/>
  <c r="L10" i="22"/>
  <c r="K10" i="22"/>
  <c r="J10" i="22"/>
  <c r="I10" i="22"/>
  <c r="H10" i="22"/>
  <c r="G10" i="22"/>
  <c r="F10" i="22"/>
  <c r="E10" i="22"/>
  <c r="D10" i="22"/>
  <c r="C10" i="22"/>
  <c r="B10" i="22"/>
  <c r="T8" i="22"/>
  <c r="C88" i="21"/>
  <c r="G87" i="21"/>
  <c r="H87" i="21" s="1"/>
  <c r="F87" i="21"/>
  <c r="E87" i="21"/>
  <c r="D87" i="21"/>
  <c r="C87" i="21"/>
  <c r="B87" i="21"/>
  <c r="G86" i="21"/>
  <c r="G88" i="21" s="1"/>
  <c r="F86" i="21"/>
  <c r="E86" i="21"/>
  <c r="E88" i="21" s="1"/>
  <c r="D86" i="21"/>
  <c r="C86" i="21"/>
  <c r="B86" i="21"/>
  <c r="H86" i="21" s="1"/>
  <c r="G85" i="21"/>
  <c r="F85" i="21"/>
  <c r="F88" i="21" s="1"/>
  <c r="E85" i="21"/>
  <c r="D85" i="21"/>
  <c r="D88" i="21" s="1"/>
  <c r="C85" i="21"/>
  <c r="B85" i="21"/>
  <c r="H85" i="21" s="1"/>
  <c r="F83" i="21"/>
  <c r="G82" i="21"/>
  <c r="F82" i="21"/>
  <c r="E82" i="21"/>
  <c r="D82" i="21"/>
  <c r="C82" i="21"/>
  <c r="H82" i="21" s="1"/>
  <c r="B82" i="21"/>
  <c r="G81" i="21"/>
  <c r="F81" i="21"/>
  <c r="E81" i="21"/>
  <c r="E83" i="21" s="1"/>
  <c r="E90" i="21" s="1"/>
  <c r="D81" i="21"/>
  <c r="D83" i="21" s="1"/>
  <c r="D90" i="21" s="1"/>
  <c r="C81" i="21"/>
  <c r="B81" i="21"/>
  <c r="G80" i="21"/>
  <c r="G83" i="21" s="1"/>
  <c r="G90" i="21" s="1"/>
  <c r="F80" i="21"/>
  <c r="E80" i="21"/>
  <c r="D80" i="21"/>
  <c r="C80" i="21"/>
  <c r="B80" i="21"/>
  <c r="F76" i="21"/>
  <c r="D76" i="21"/>
  <c r="C76" i="21"/>
  <c r="H75" i="21"/>
  <c r="G75" i="21"/>
  <c r="F75" i="21"/>
  <c r="E75" i="21"/>
  <c r="D75" i="21"/>
  <c r="C75" i="21"/>
  <c r="B75" i="21"/>
  <c r="G74" i="21"/>
  <c r="F74" i="21"/>
  <c r="E74" i="21"/>
  <c r="H74" i="21" s="1"/>
  <c r="D74" i="21"/>
  <c r="C74" i="21"/>
  <c r="B74" i="21"/>
  <c r="G73" i="21"/>
  <c r="F73" i="21"/>
  <c r="E73" i="21"/>
  <c r="E76" i="21" s="1"/>
  <c r="D73" i="21"/>
  <c r="C73" i="21"/>
  <c r="B73" i="21"/>
  <c r="B76" i="21" s="1"/>
  <c r="H72" i="21"/>
  <c r="G72" i="21"/>
  <c r="F72" i="21"/>
  <c r="E72" i="21"/>
  <c r="D72" i="21"/>
  <c r="C72" i="21"/>
  <c r="B72" i="21"/>
  <c r="G71" i="21"/>
  <c r="F71" i="21"/>
  <c r="E71" i="21"/>
  <c r="D71" i="21"/>
  <c r="C71" i="21"/>
  <c r="H71" i="21" s="1"/>
  <c r="B71" i="21"/>
  <c r="H69" i="21"/>
  <c r="G69" i="21"/>
  <c r="F69" i="21"/>
  <c r="E69" i="21"/>
  <c r="D69" i="21"/>
  <c r="C69" i="21"/>
  <c r="B69" i="21"/>
  <c r="G66" i="21"/>
  <c r="F66" i="21"/>
  <c r="E66" i="21"/>
  <c r="D66" i="21"/>
  <c r="C66" i="21"/>
  <c r="B66" i="21"/>
  <c r="H66" i="21" s="1"/>
  <c r="G65" i="21"/>
  <c r="F65" i="21"/>
  <c r="H65" i="21" s="1"/>
  <c r="E65" i="21"/>
  <c r="D65" i="21"/>
  <c r="C65" i="21"/>
  <c r="B65" i="21"/>
  <c r="G64" i="21"/>
  <c r="F64" i="21"/>
  <c r="E64" i="21"/>
  <c r="D64" i="21"/>
  <c r="C64" i="21"/>
  <c r="B64" i="21"/>
  <c r="H64" i="21" s="1"/>
  <c r="G63" i="21"/>
  <c r="F63" i="21"/>
  <c r="E63" i="21"/>
  <c r="D63" i="21"/>
  <c r="C63" i="21"/>
  <c r="C67" i="21" s="1"/>
  <c r="C78" i="21" s="1"/>
  <c r="B63" i="21"/>
  <c r="G62" i="21"/>
  <c r="F62" i="21"/>
  <c r="E62" i="21"/>
  <c r="E67" i="21" s="1"/>
  <c r="D62" i="21"/>
  <c r="D67" i="21" s="1"/>
  <c r="D78" i="21" s="1"/>
  <c r="C62" i="21"/>
  <c r="B62" i="21"/>
  <c r="G60" i="21"/>
  <c r="F60" i="21"/>
  <c r="E60" i="21"/>
  <c r="D60" i="21"/>
  <c r="C60" i="21"/>
  <c r="B60" i="21"/>
  <c r="H60" i="21" s="1"/>
  <c r="G57" i="21"/>
  <c r="F57" i="21"/>
  <c r="E57" i="21"/>
  <c r="D57" i="21"/>
  <c r="C57" i="21"/>
  <c r="B57" i="21"/>
  <c r="H57" i="21" s="1"/>
  <c r="H56" i="21"/>
  <c r="G56" i="21"/>
  <c r="F56" i="21"/>
  <c r="E56" i="21"/>
  <c r="D56" i="21"/>
  <c r="C56" i="21"/>
  <c r="B56" i="21"/>
  <c r="E54" i="21"/>
  <c r="D54" i="21"/>
  <c r="C54" i="21"/>
  <c r="B54" i="21"/>
  <c r="G51" i="21"/>
  <c r="F51" i="21"/>
  <c r="E51" i="21"/>
  <c r="D51" i="21"/>
  <c r="C51" i="21"/>
  <c r="B51" i="21"/>
  <c r="G46" i="21"/>
  <c r="F46" i="21"/>
  <c r="E46" i="21"/>
  <c r="D46" i="21"/>
  <c r="C46" i="21"/>
  <c r="B46" i="21"/>
  <c r="G40" i="21"/>
  <c r="F40" i="21"/>
  <c r="E40" i="21"/>
  <c r="D40" i="21"/>
  <c r="C40" i="21"/>
  <c r="B40" i="21"/>
  <c r="G31" i="21"/>
  <c r="F31" i="21"/>
  <c r="E31" i="21"/>
  <c r="D31" i="21"/>
  <c r="C31" i="21"/>
  <c r="B31" i="21"/>
  <c r="H15" i="21"/>
  <c r="H14" i="21"/>
  <c r="G13" i="21"/>
  <c r="G55" i="21" s="1"/>
  <c r="F13" i="21"/>
  <c r="F55" i="21" s="1"/>
  <c r="E13" i="21"/>
  <c r="E55" i="21" s="1"/>
  <c r="D13" i="21"/>
  <c r="D55" i="21" s="1"/>
  <c r="C13" i="21"/>
  <c r="H13" i="21" s="1"/>
  <c r="B13" i="21"/>
  <c r="B55" i="21" s="1"/>
  <c r="G10" i="21"/>
  <c r="F10" i="21"/>
  <c r="E10" i="21"/>
  <c r="D10" i="21"/>
  <c r="C10" i="21"/>
  <c r="B10" i="21"/>
  <c r="H10" i="21" s="1"/>
  <c r="H8" i="21"/>
  <c r="G131" i="20"/>
  <c r="F131" i="20"/>
  <c r="E131" i="20"/>
  <c r="D131" i="20"/>
  <c r="C131" i="20"/>
  <c r="H131" i="20" s="1"/>
  <c r="B131" i="20"/>
  <c r="G130" i="20"/>
  <c r="F130" i="20"/>
  <c r="E130" i="20"/>
  <c r="H130" i="20" s="1"/>
  <c r="D130" i="20"/>
  <c r="C130" i="20"/>
  <c r="B130" i="20"/>
  <c r="G129" i="20"/>
  <c r="F129" i="20"/>
  <c r="E129" i="20"/>
  <c r="D129" i="20"/>
  <c r="C129" i="20"/>
  <c r="H129" i="20" s="1"/>
  <c r="B129" i="20"/>
  <c r="G128" i="20"/>
  <c r="F128" i="20"/>
  <c r="E128" i="20"/>
  <c r="D128" i="20"/>
  <c r="C128" i="20"/>
  <c r="B128" i="20"/>
  <c r="H127" i="20"/>
  <c r="G127" i="20"/>
  <c r="F127" i="20"/>
  <c r="E127" i="20"/>
  <c r="D127" i="20"/>
  <c r="D132" i="20" s="1"/>
  <c r="C127" i="20"/>
  <c r="C132" i="20" s="1"/>
  <c r="B127" i="20"/>
  <c r="G124" i="20"/>
  <c r="F124" i="20"/>
  <c r="E124" i="20"/>
  <c r="D124" i="20"/>
  <c r="C124" i="20"/>
  <c r="B124" i="20"/>
  <c r="H124" i="20" s="1"/>
  <c r="G123" i="20"/>
  <c r="H123" i="20" s="1"/>
  <c r="F123" i="20"/>
  <c r="E123" i="20"/>
  <c r="D123" i="20"/>
  <c r="C123" i="20"/>
  <c r="B123" i="20"/>
  <c r="G122" i="20"/>
  <c r="F122" i="20"/>
  <c r="E122" i="20"/>
  <c r="D122" i="20"/>
  <c r="C122" i="20"/>
  <c r="B122" i="20"/>
  <c r="H122" i="20" s="1"/>
  <c r="G121" i="20"/>
  <c r="F121" i="20"/>
  <c r="E121" i="20"/>
  <c r="D121" i="20"/>
  <c r="D125" i="20" s="1"/>
  <c r="C121" i="20"/>
  <c r="B121" i="20"/>
  <c r="H121" i="20" s="1"/>
  <c r="H120" i="20"/>
  <c r="G120" i="20"/>
  <c r="F120" i="20"/>
  <c r="F125" i="20" s="1"/>
  <c r="E120" i="20"/>
  <c r="E125" i="20" s="1"/>
  <c r="D120" i="20"/>
  <c r="C120" i="20"/>
  <c r="B120" i="20"/>
  <c r="G117" i="20"/>
  <c r="F117" i="20"/>
  <c r="E117" i="20"/>
  <c r="D117" i="20"/>
  <c r="C117" i="20"/>
  <c r="B117" i="20"/>
  <c r="H117" i="20" s="1"/>
  <c r="G116" i="20"/>
  <c r="H116" i="20" s="1"/>
  <c r="F116" i="20"/>
  <c r="E116" i="20"/>
  <c r="D116" i="20"/>
  <c r="C116" i="20"/>
  <c r="B116" i="20"/>
  <c r="G115" i="20"/>
  <c r="F115" i="20"/>
  <c r="E115" i="20"/>
  <c r="D115" i="20"/>
  <c r="H115" i="20" s="1"/>
  <c r="C115" i="20"/>
  <c r="B115" i="20"/>
  <c r="G114" i="20"/>
  <c r="F114" i="20"/>
  <c r="F118" i="20" s="1"/>
  <c r="E114" i="20"/>
  <c r="E118" i="20" s="1"/>
  <c r="D114" i="20"/>
  <c r="C114" i="20"/>
  <c r="B114" i="20"/>
  <c r="H113" i="20"/>
  <c r="G113" i="20"/>
  <c r="G118" i="20" s="1"/>
  <c r="F113" i="20"/>
  <c r="E113" i="20"/>
  <c r="D113" i="20"/>
  <c r="D118" i="20" s="1"/>
  <c r="C113" i="20"/>
  <c r="B113" i="20"/>
  <c r="B118" i="20" s="1"/>
  <c r="G110" i="20"/>
  <c r="F110" i="20"/>
  <c r="E110" i="20"/>
  <c r="D110" i="20"/>
  <c r="C110" i="20"/>
  <c r="B110" i="20"/>
  <c r="H109" i="20"/>
  <c r="G109" i="20"/>
  <c r="F109" i="20"/>
  <c r="E109" i="20"/>
  <c r="D109" i="20"/>
  <c r="C109" i="20"/>
  <c r="B109" i="20"/>
  <c r="G108" i="20"/>
  <c r="F108" i="20"/>
  <c r="E108" i="20"/>
  <c r="D108" i="20"/>
  <c r="C108" i="20"/>
  <c r="H108" i="20" s="1"/>
  <c r="B108" i="20"/>
  <c r="G107" i="20"/>
  <c r="G111" i="20" s="1"/>
  <c r="F107" i="20"/>
  <c r="E107" i="20"/>
  <c r="H107" i="20" s="1"/>
  <c r="D107" i="20"/>
  <c r="C107" i="20"/>
  <c r="B107" i="20"/>
  <c r="G106" i="20"/>
  <c r="F106" i="20"/>
  <c r="E106" i="20"/>
  <c r="D106" i="20"/>
  <c r="C106" i="20"/>
  <c r="H106" i="20" s="1"/>
  <c r="B106" i="20"/>
  <c r="B111" i="20" s="1"/>
  <c r="G103" i="20"/>
  <c r="F103" i="20"/>
  <c r="H103" i="20" s="1"/>
  <c r="E103" i="20"/>
  <c r="D103" i="20"/>
  <c r="C103" i="20"/>
  <c r="B103" i="20"/>
  <c r="G102" i="20"/>
  <c r="F102" i="20"/>
  <c r="E102" i="20"/>
  <c r="D102" i="20"/>
  <c r="C102" i="20"/>
  <c r="B102" i="20"/>
  <c r="H102" i="20" s="1"/>
  <c r="G101" i="20"/>
  <c r="F101" i="20"/>
  <c r="E101" i="20"/>
  <c r="D101" i="20"/>
  <c r="C101" i="20"/>
  <c r="B101" i="20"/>
  <c r="B104" i="20" s="1"/>
  <c r="G100" i="20"/>
  <c r="F100" i="20"/>
  <c r="E100" i="20"/>
  <c r="D100" i="20"/>
  <c r="C100" i="20"/>
  <c r="C104" i="20" s="1"/>
  <c r="B100" i="20"/>
  <c r="G99" i="20"/>
  <c r="F99" i="20"/>
  <c r="F104" i="20" s="1"/>
  <c r="E99" i="20"/>
  <c r="E104" i="20" s="1"/>
  <c r="D99" i="20"/>
  <c r="D104" i="20" s="1"/>
  <c r="C99" i="20"/>
  <c r="B99" i="20"/>
  <c r="H99" i="20" s="1"/>
  <c r="B97" i="20"/>
  <c r="H96" i="20"/>
  <c r="G96" i="20"/>
  <c r="F96" i="20"/>
  <c r="E96" i="20"/>
  <c r="D96" i="20"/>
  <c r="C96" i="20"/>
  <c r="B96" i="20"/>
  <c r="G95" i="20"/>
  <c r="F95" i="20"/>
  <c r="E95" i="20"/>
  <c r="D95" i="20"/>
  <c r="C95" i="20"/>
  <c r="H95" i="20" s="1"/>
  <c r="B95" i="20"/>
  <c r="G94" i="20"/>
  <c r="F94" i="20"/>
  <c r="E94" i="20"/>
  <c r="D94" i="20"/>
  <c r="D97" i="20" s="1"/>
  <c r="C94" i="20"/>
  <c r="C97" i="20" s="1"/>
  <c r="B94" i="20"/>
  <c r="G93" i="20"/>
  <c r="H93" i="20" s="1"/>
  <c r="F93" i="20"/>
  <c r="E93" i="20"/>
  <c r="D93" i="20"/>
  <c r="C93" i="20"/>
  <c r="B93" i="20"/>
  <c r="G92" i="20"/>
  <c r="G97" i="20" s="1"/>
  <c r="F92" i="20"/>
  <c r="F97" i="20" s="1"/>
  <c r="E92" i="20"/>
  <c r="D92" i="20"/>
  <c r="H92" i="20" s="1"/>
  <c r="C92" i="20"/>
  <c r="B92" i="20"/>
  <c r="D90" i="20"/>
  <c r="G87" i="20"/>
  <c r="F87" i="20"/>
  <c r="E87" i="20"/>
  <c r="H87" i="20" s="1"/>
  <c r="D87" i="20"/>
  <c r="C87" i="20"/>
  <c r="B87" i="20"/>
  <c r="G86" i="20"/>
  <c r="G88" i="20" s="1"/>
  <c r="F86" i="20"/>
  <c r="F88" i="20" s="1"/>
  <c r="E86" i="20"/>
  <c r="D86" i="20"/>
  <c r="D88" i="20" s="1"/>
  <c r="C86" i="20"/>
  <c r="B86" i="20"/>
  <c r="B88" i="20" s="1"/>
  <c r="H88" i="20" s="1"/>
  <c r="H85" i="20"/>
  <c r="G85" i="20"/>
  <c r="F85" i="20"/>
  <c r="E85" i="20"/>
  <c r="E88" i="20" s="1"/>
  <c r="D85" i="20"/>
  <c r="C85" i="20"/>
  <c r="C88" i="20" s="1"/>
  <c r="B85" i="20"/>
  <c r="G82" i="20"/>
  <c r="F82" i="20"/>
  <c r="F83" i="20" s="1"/>
  <c r="F90" i="20" s="1"/>
  <c r="E82" i="20"/>
  <c r="D82" i="20"/>
  <c r="C82" i="20"/>
  <c r="B82" i="20"/>
  <c r="G81" i="20"/>
  <c r="F81" i="20"/>
  <c r="E81" i="20"/>
  <c r="D81" i="20"/>
  <c r="C81" i="20"/>
  <c r="H81" i="20" s="1"/>
  <c r="B81" i="20"/>
  <c r="G80" i="20"/>
  <c r="F80" i="20"/>
  <c r="E80" i="20"/>
  <c r="E83" i="20" s="1"/>
  <c r="E90" i="20" s="1"/>
  <c r="D80" i="20"/>
  <c r="D83" i="20" s="1"/>
  <c r="C80" i="20"/>
  <c r="B80" i="20"/>
  <c r="G78" i="20"/>
  <c r="G75" i="20"/>
  <c r="F75" i="20"/>
  <c r="E75" i="20"/>
  <c r="D75" i="20"/>
  <c r="C75" i="20"/>
  <c r="B75" i="20"/>
  <c r="H75" i="20" s="1"/>
  <c r="H74" i="20"/>
  <c r="G74" i="20"/>
  <c r="F74" i="20"/>
  <c r="E74" i="20"/>
  <c r="D74" i="20"/>
  <c r="C74" i="20"/>
  <c r="B74" i="20"/>
  <c r="G73" i="20"/>
  <c r="F73" i="20"/>
  <c r="E73" i="20"/>
  <c r="D73" i="20"/>
  <c r="C73" i="20"/>
  <c r="B73" i="20"/>
  <c r="H73" i="20" s="1"/>
  <c r="G72" i="20"/>
  <c r="F72" i="20"/>
  <c r="E72" i="20"/>
  <c r="D72" i="20"/>
  <c r="D76" i="20" s="1"/>
  <c r="C72" i="20"/>
  <c r="C76" i="20" s="1"/>
  <c r="B72" i="20"/>
  <c r="H72" i="20" s="1"/>
  <c r="H71" i="20"/>
  <c r="G71" i="20"/>
  <c r="G76" i="20" s="1"/>
  <c r="F71" i="20"/>
  <c r="F76" i="20" s="1"/>
  <c r="E71" i="20"/>
  <c r="E76" i="20" s="1"/>
  <c r="D71" i="20"/>
  <c r="C71" i="20"/>
  <c r="B71" i="20"/>
  <c r="B76" i="20" s="1"/>
  <c r="H76" i="20" s="1"/>
  <c r="G69" i="20"/>
  <c r="F69" i="20"/>
  <c r="E69" i="20"/>
  <c r="D69" i="20"/>
  <c r="C69" i="20"/>
  <c r="H69" i="20" s="1"/>
  <c r="B69" i="20"/>
  <c r="E67" i="20"/>
  <c r="E78" i="20" s="1"/>
  <c r="D67" i="20"/>
  <c r="D78" i="20" s="1"/>
  <c r="C67" i="20"/>
  <c r="C78" i="20" s="1"/>
  <c r="B67" i="20"/>
  <c r="H66" i="20"/>
  <c r="G66" i="20"/>
  <c r="F66" i="20"/>
  <c r="E66" i="20"/>
  <c r="D66" i="20"/>
  <c r="C66" i="20"/>
  <c r="B66" i="20"/>
  <c r="G65" i="20"/>
  <c r="F65" i="20"/>
  <c r="E65" i="20"/>
  <c r="D65" i="20"/>
  <c r="H65" i="20" s="1"/>
  <c r="C65" i="20"/>
  <c r="B65" i="20"/>
  <c r="G64" i="20"/>
  <c r="F64" i="20"/>
  <c r="E64" i="20"/>
  <c r="D64" i="20"/>
  <c r="C64" i="20"/>
  <c r="B64" i="20"/>
  <c r="H64" i="20" s="1"/>
  <c r="H63" i="20"/>
  <c r="G63" i="20"/>
  <c r="F63" i="20"/>
  <c r="E63" i="20"/>
  <c r="D63" i="20"/>
  <c r="C63" i="20"/>
  <c r="B63" i="20"/>
  <c r="G62" i="20"/>
  <c r="G67" i="20" s="1"/>
  <c r="F62" i="20"/>
  <c r="E62" i="20"/>
  <c r="H62" i="20" s="1"/>
  <c r="D62" i="20"/>
  <c r="C62" i="20"/>
  <c r="B62" i="20"/>
  <c r="G60" i="20"/>
  <c r="F60" i="20"/>
  <c r="E60" i="20"/>
  <c r="D60" i="20"/>
  <c r="C60" i="20"/>
  <c r="B60" i="20"/>
  <c r="H60" i="20" s="1"/>
  <c r="H57" i="20"/>
  <c r="G57" i="20"/>
  <c r="F57" i="20"/>
  <c r="E57" i="20"/>
  <c r="D57" i="20"/>
  <c r="C57" i="20"/>
  <c r="B57" i="20"/>
  <c r="G56" i="20"/>
  <c r="F56" i="20"/>
  <c r="H56" i="20" s="1"/>
  <c r="E56" i="20"/>
  <c r="D56" i="20"/>
  <c r="C56" i="20"/>
  <c r="B56" i="20"/>
  <c r="G55" i="20"/>
  <c r="F55" i="20"/>
  <c r="E55" i="20"/>
  <c r="H55" i="20" s="1"/>
  <c r="G51" i="20"/>
  <c r="F51" i="20"/>
  <c r="E51" i="20"/>
  <c r="D51" i="20"/>
  <c r="C51" i="20"/>
  <c r="B51" i="20"/>
  <c r="G46" i="20"/>
  <c r="F46" i="20"/>
  <c r="E46" i="20"/>
  <c r="D46" i="20"/>
  <c r="C46" i="20"/>
  <c r="B46" i="20"/>
  <c r="G40" i="20"/>
  <c r="F40" i="20"/>
  <c r="E40" i="20"/>
  <c r="D40" i="20"/>
  <c r="C40" i="20"/>
  <c r="B40" i="20"/>
  <c r="G31" i="20"/>
  <c r="F31" i="20"/>
  <c r="E31" i="20"/>
  <c r="D31" i="20"/>
  <c r="C31" i="20"/>
  <c r="B31" i="20"/>
  <c r="H15" i="20"/>
  <c r="H14" i="20"/>
  <c r="G13" i="20"/>
  <c r="G54" i="20" s="1"/>
  <c r="F13" i="20"/>
  <c r="F54" i="20" s="1"/>
  <c r="E13" i="20"/>
  <c r="E54" i="20" s="1"/>
  <c r="D13" i="20"/>
  <c r="D55" i="20" s="1"/>
  <c r="C13" i="20"/>
  <c r="C55" i="20" s="1"/>
  <c r="B13" i="20"/>
  <c r="B55" i="20" s="1"/>
  <c r="G10" i="20"/>
  <c r="F10" i="20"/>
  <c r="E10" i="20"/>
  <c r="D10" i="20"/>
  <c r="C10" i="20"/>
  <c r="H10" i="20" s="1"/>
  <c r="B10" i="20"/>
  <c r="H8" i="20"/>
  <c r="O90" i="19"/>
  <c r="O87" i="19"/>
  <c r="M87" i="19"/>
  <c r="L87" i="19"/>
  <c r="K87" i="19"/>
  <c r="J87" i="19"/>
  <c r="I87" i="19"/>
  <c r="H87" i="19"/>
  <c r="D87" i="19"/>
  <c r="B87" i="19"/>
  <c r="O86" i="19"/>
  <c r="L86" i="19"/>
  <c r="K86" i="19"/>
  <c r="J86" i="19"/>
  <c r="I86" i="19"/>
  <c r="H86" i="19"/>
  <c r="D86" i="19"/>
  <c r="B86" i="19"/>
  <c r="P85" i="19"/>
  <c r="O85" i="19"/>
  <c r="O88" i="19" s="1"/>
  <c r="I85" i="19"/>
  <c r="D85" i="19"/>
  <c r="D88" i="19" s="1"/>
  <c r="B85" i="19"/>
  <c r="O83" i="19"/>
  <c r="O82" i="19"/>
  <c r="I82" i="19"/>
  <c r="I83" i="19" s="1"/>
  <c r="H82" i="19"/>
  <c r="G82" i="19"/>
  <c r="F82" i="19"/>
  <c r="E82" i="19"/>
  <c r="D82" i="19"/>
  <c r="B82" i="19"/>
  <c r="S81" i="19"/>
  <c r="O81" i="19"/>
  <c r="I81" i="19"/>
  <c r="H81" i="19"/>
  <c r="G81" i="19"/>
  <c r="F81" i="19"/>
  <c r="E81" i="19"/>
  <c r="D81" i="19"/>
  <c r="B81" i="19"/>
  <c r="R80" i="19"/>
  <c r="P80" i="19"/>
  <c r="O80" i="19"/>
  <c r="L80" i="19"/>
  <c r="L83" i="19" s="1"/>
  <c r="I80" i="19"/>
  <c r="G80" i="19"/>
  <c r="G83" i="19" s="1"/>
  <c r="F80" i="19"/>
  <c r="E80" i="19"/>
  <c r="E83" i="19" s="1"/>
  <c r="D80" i="19"/>
  <c r="D83" i="19" s="1"/>
  <c r="D90" i="19" s="1"/>
  <c r="C80" i="19"/>
  <c r="B80" i="19"/>
  <c r="J76" i="19"/>
  <c r="E76" i="19"/>
  <c r="D76" i="19"/>
  <c r="C76" i="19"/>
  <c r="B76" i="19"/>
  <c r="S75" i="19"/>
  <c r="R75" i="19"/>
  <c r="Q75" i="19"/>
  <c r="P75" i="19"/>
  <c r="O75" i="19"/>
  <c r="N75" i="19"/>
  <c r="M75" i="19"/>
  <c r="L75" i="19"/>
  <c r="K75" i="19"/>
  <c r="J75" i="19"/>
  <c r="I75" i="19"/>
  <c r="H75" i="19"/>
  <c r="G75" i="19"/>
  <c r="F75" i="19"/>
  <c r="E75" i="19"/>
  <c r="D75" i="19"/>
  <c r="C75" i="19"/>
  <c r="B75" i="19"/>
  <c r="T75" i="19" s="1"/>
  <c r="T74" i="19"/>
  <c r="S74" i="19"/>
  <c r="R74" i="19"/>
  <c r="Q74" i="19"/>
  <c r="P74" i="19"/>
  <c r="O74" i="19"/>
  <c r="N74" i="19"/>
  <c r="M74" i="19"/>
  <c r="L74" i="19"/>
  <c r="K74" i="19"/>
  <c r="J74" i="19"/>
  <c r="I74" i="19"/>
  <c r="H74" i="19"/>
  <c r="G74" i="19"/>
  <c r="F74" i="19"/>
  <c r="E74" i="19"/>
  <c r="D74" i="19"/>
  <c r="C74" i="19"/>
  <c r="B74" i="19"/>
  <c r="S73" i="19"/>
  <c r="T73" i="19" s="1"/>
  <c r="R73" i="19"/>
  <c r="Q73" i="19"/>
  <c r="P73" i="19"/>
  <c r="O73" i="19"/>
  <c r="N73" i="19"/>
  <c r="M73" i="19"/>
  <c r="M76" i="19" s="1"/>
  <c r="L73" i="19"/>
  <c r="K73" i="19"/>
  <c r="J73" i="19"/>
  <c r="I73" i="19"/>
  <c r="H73" i="19"/>
  <c r="G73" i="19"/>
  <c r="F73" i="19"/>
  <c r="E73" i="19"/>
  <c r="D73" i="19"/>
  <c r="C73" i="19"/>
  <c r="B73" i="19"/>
  <c r="S72" i="19"/>
  <c r="R72" i="19"/>
  <c r="T72" i="19" s="1"/>
  <c r="Q72" i="19"/>
  <c r="P72" i="19"/>
  <c r="O72" i="19"/>
  <c r="N72" i="19"/>
  <c r="M72" i="19"/>
  <c r="L72" i="19"/>
  <c r="K72" i="19"/>
  <c r="J72" i="19"/>
  <c r="I72" i="19"/>
  <c r="H72" i="19"/>
  <c r="G72" i="19"/>
  <c r="F72" i="19"/>
  <c r="E72" i="19"/>
  <c r="D72" i="19"/>
  <c r="C72" i="19"/>
  <c r="B72" i="19"/>
  <c r="S71" i="19"/>
  <c r="R71" i="19"/>
  <c r="Q71" i="19"/>
  <c r="Q76" i="19" s="1"/>
  <c r="P71" i="19"/>
  <c r="P76" i="19" s="1"/>
  <c r="O71" i="19"/>
  <c r="O76" i="19" s="1"/>
  <c r="N71" i="19"/>
  <c r="N76" i="19" s="1"/>
  <c r="M71" i="19"/>
  <c r="L71" i="19"/>
  <c r="L76" i="19" s="1"/>
  <c r="K71" i="19"/>
  <c r="K76" i="19" s="1"/>
  <c r="J71" i="19"/>
  <c r="I71" i="19"/>
  <c r="I76" i="19" s="1"/>
  <c r="H71" i="19"/>
  <c r="H76" i="19" s="1"/>
  <c r="G71" i="19"/>
  <c r="G76" i="19" s="1"/>
  <c r="F71" i="19"/>
  <c r="F76" i="19" s="1"/>
  <c r="E71" i="19"/>
  <c r="D71" i="19"/>
  <c r="C71" i="19"/>
  <c r="B71" i="19"/>
  <c r="S69" i="19"/>
  <c r="R69" i="19"/>
  <c r="Q69" i="19"/>
  <c r="P69" i="19"/>
  <c r="O69" i="19"/>
  <c r="N69" i="19"/>
  <c r="M69" i="19"/>
  <c r="L69" i="19"/>
  <c r="K69" i="19"/>
  <c r="J69" i="19"/>
  <c r="I69" i="19"/>
  <c r="H69" i="19"/>
  <c r="G69" i="19"/>
  <c r="F69" i="19"/>
  <c r="E69" i="19"/>
  <c r="D69" i="19"/>
  <c r="C69" i="19"/>
  <c r="B69" i="19"/>
  <c r="R67" i="19"/>
  <c r="S66" i="19"/>
  <c r="R66" i="19"/>
  <c r="Q66" i="19"/>
  <c r="Q67" i="19" s="1"/>
  <c r="Q78" i="19" s="1"/>
  <c r="P66" i="19"/>
  <c r="O66" i="19"/>
  <c r="N66" i="19"/>
  <c r="M66" i="19"/>
  <c r="L66" i="19"/>
  <c r="K66" i="19"/>
  <c r="J66" i="19"/>
  <c r="I66" i="19"/>
  <c r="H66" i="19"/>
  <c r="G66" i="19"/>
  <c r="F66" i="19"/>
  <c r="E66" i="19"/>
  <c r="D66" i="19"/>
  <c r="C66" i="19"/>
  <c r="B66" i="19"/>
  <c r="S65" i="19"/>
  <c r="R65" i="19"/>
  <c r="Q65" i="19"/>
  <c r="P65" i="19"/>
  <c r="P67" i="19" s="1"/>
  <c r="P78" i="19" s="1"/>
  <c r="O65" i="19"/>
  <c r="N65" i="19"/>
  <c r="M65" i="19"/>
  <c r="L65" i="19"/>
  <c r="K65" i="19"/>
  <c r="J65" i="19"/>
  <c r="I65" i="19"/>
  <c r="H65" i="19"/>
  <c r="G65" i="19"/>
  <c r="F65" i="19"/>
  <c r="E65" i="19"/>
  <c r="D65" i="19"/>
  <c r="C65" i="19"/>
  <c r="B65" i="19"/>
  <c r="S64" i="19"/>
  <c r="R64" i="19"/>
  <c r="Q64" i="19"/>
  <c r="P64" i="19"/>
  <c r="O64" i="19"/>
  <c r="O67" i="19" s="1"/>
  <c r="O78" i="19" s="1"/>
  <c r="N64" i="19"/>
  <c r="M64" i="19"/>
  <c r="L64" i="19"/>
  <c r="K64" i="19"/>
  <c r="J64" i="19"/>
  <c r="I64" i="19"/>
  <c r="H64" i="19"/>
  <c r="G64" i="19"/>
  <c r="F64" i="19"/>
  <c r="F67" i="19" s="1"/>
  <c r="F78" i="19" s="1"/>
  <c r="E64" i="19"/>
  <c r="D64" i="19"/>
  <c r="C64" i="19"/>
  <c r="C67" i="19" s="1"/>
  <c r="C78" i="19" s="1"/>
  <c r="B64" i="19"/>
  <c r="S63" i="19"/>
  <c r="R63" i="19"/>
  <c r="Q63" i="19"/>
  <c r="P63" i="19"/>
  <c r="O63" i="19"/>
  <c r="N63" i="19"/>
  <c r="M63" i="19"/>
  <c r="L63" i="19"/>
  <c r="K63" i="19"/>
  <c r="J63" i="19"/>
  <c r="I63" i="19"/>
  <c r="H63" i="19"/>
  <c r="G63" i="19"/>
  <c r="F63" i="19"/>
  <c r="E63" i="19"/>
  <c r="D63" i="19"/>
  <c r="C63" i="19"/>
  <c r="B63" i="19"/>
  <c r="T63" i="19" s="1"/>
  <c r="S62" i="19"/>
  <c r="S67" i="19" s="1"/>
  <c r="R62" i="19"/>
  <c r="Q62" i="19"/>
  <c r="P62" i="19"/>
  <c r="O62" i="19"/>
  <c r="N62" i="19"/>
  <c r="M62" i="19"/>
  <c r="L62" i="19"/>
  <c r="K62" i="19"/>
  <c r="J62" i="19"/>
  <c r="I62" i="19"/>
  <c r="I67" i="19" s="1"/>
  <c r="H62" i="19"/>
  <c r="H67" i="19" s="1"/>
  <c r="G62" i="19"/>
  <c r="G67" i="19" s="1"/>
  <c r="F62" i="19"/>
  <c r="E62" i="19"/>
  <c r="E67" i="19" s="1"/>
  <c r="E78" i="19" s="1"/>
  <c r="D62" i="19"/>
  <c r="D67" i="19" s="1"/>
  <c r="D78" i="19" s="1"/>
  <c r="C62" i="19"/>
  <c r="B62" i="19"/>
  <c r="T62" i="19" s="1"/>
  <c r="S60" i="19"/>
  <c r="R60" i="19"/>
  <c r="Q60" i="19"/>
  <c r="P60" i="19"/>
  <c r="O60" i="19"/>
  <c r="N60" i="19"/>
  <c r="M60" i="19"/>
  <c r="L60" i="19"/>
  <c r="K60" i="19"/>
  <c r="J60" i="19"/>
  <c r="I60" i="19"/>
  <c r="H60" i="19"/>
  <c r="G60" i="19"/>
  <c r="F60" i="19"/>
  <c r="E60" i="19"/>
  <c r="D60" i="19"/>
  <c r="C60" i="19"/>
  <c r="B60" i="19"/>
  <c r="S57" i="19"/>
  <c r="R57" i="19"/>
  <c r="Q57" i="19"/>
  <c r="P57" i="19"/>
  <c r="O57" i="19"/>
  <c r="N57" i="19"/>
  <c r="M57" i="19"/>
  <c r="L57" i="19"/>
  <c r="K57" i="19"/>
  <c r="J57" i="19"/>
  <c r="I57" i="19"/>
  <c r="H57" i="19"/>
  <c r="G57" i="19"/>
  <c r="F57" i="19"/>
  <c r="E57" i="19"/>
  <c r="D57" i="19"/>
  <c r="C57" i="19"/>
  <c r="B57" i="19"/>
  <c r="T57" i="19" s="1"/>
  <c r="S56" i="19"/>
  <c r="R56" i="19"/>
  <c r="Q56" i="19"/>
  <c r="P56" i="19"/>
  <c r="O56" i="19"/>
  <c r="N56" i="19"/>
  <c r="M56" i="19"/>
  <c r="L56" i="19"/>
  <c r="K56" i="19"/>
  <c r="J56" i="19"/>
  <c r="I56" i="19"/>
  <c r="H56" i="19"/>
  <c r="G56" i="19"/>
  <c r="F56" i="19"/>
  <c r="E56" i="19"/>
  <c r="D56" i="19"/>
  <c r="C56" i="19"/>
  <c r="T56" i="19" s="1"/>
  <c r="B56" i="19"/>
  <c r="Q55" i="19"/>
  <c r="N55" i="19"/>
  <c r="I55" i="19"/>
  <c r="H55" i="19"/>
  <c r="G55" i="19"/>
  <c r="F55" i="19"/>
  <c r="Q54" i="19"/>
  <c r="H54" i="19"/>
  <c r="G54" i="19"/>
  <c r="F54" i="19"/>
  <c r="O51" i="19"/>
  <c r="I51" i="19"/>
  <c r="E51" i="19"/>
  <c r="D51" i="19"/>
  <c r="C51" i="19"/>
  <c r="B51" i="19"/>
  <c r="S50" i="19"/>
  <c r="R50" i="19"/>
  <c r="R87" i="19" s="1"/>
  <c r="Q50" i="19"/>
  <c r="Q87" i="19" s="1"/>
  <c r="P50" i="19"/>
  <c r="P87" i="19" s="1"/>
  <c r="N50" i="19"/>
  <c r="N87" i="19" s="1"/>
  <c r="M50" i="19"/>
  <c r="L50" i="19"/>
  <c r="K50" i="19"/>
  <c r="J50" i="19"/>
  <c r="H50" i="19"/>
  <c r="G50" i="19"/>
  <c r="G87" i="19" s="1"/>
  <c r="F50" i="19"/>
  <c r="F87" i="19" s="1"/>
  <c r="E50" i="19"/>
  <c r="E87" i="19" s="1"/>
  <c r="C50" i="19"/>
  <c r="C87" i="19" s="1"/>
  <c r="S49" i="19"/>
  <c r="S86" i="19" s="1"/>
  <c r="R49" i="19"/>
  <c r="Q49" i="19"/>
  <c r="Q86" i="19" s="1"/>
  <c r="P49" i="19"/>
  <c r="N49" i="19"/>
  <c r="M49" i="19"/>
  <c r="L49" i="19"/>
  <c r="K49" i="19"/>
  <c r="J49" i="19"/>
  <c r="H49" i="19"/>
  <c r="G49" i="19"/>
  <c r="G86" i="19" s="1"/>
  <c r="F49" i="19"/>
  <c r="F86" i="19" s="1"/>
  <c r="E49" i="19"/>
  <c r="E86" i="19" s="1"/>
  <c r="C49" i="19"/>
  <c r="C86" i="19" s="1"/>
  <c r="S48" i="19"/>
  <c r="S85" i="19" s="1"/>
  <c r="R48" i="19"/>
  <c r="R85" i="19" s="1"/>
  <c r="Q48" i="19"/>
  <c r="P48" i="19"/>
  <c r="N48" i="19"/>
  <c r="N85" i="19" s="1"/>
  <c r="M48" i="19"/>
  <c r="M85" i="19" s="1"/>
  <c r="L48" i="19"/>
  <c r="K48" i="19"/>
  <c r="K51" i="19" s="1"/>
  <c r="J48" i="19"/>
  <c r="J51" i="19" s="1"/>
  <c r="H48" i="19"/>
  <c r="H51" i="19" s="1"/>
  <c r="G48" i="19"/>
  <c r="F48" i="19"/>
  <c r="F85" i="19" s="1"/>
  <c r="E48" i="19"/>
  <c r="E85" i="19" s="1"/>
  <c r="C48" i="19"/>
  <c r="C85" i="19" s="1"/>
  <c r="C88" i="19" s="1"/>
  <c r="O46" i="19"/>
  <c r="I46" i="19"/>
  <c r="F46" i="19"/>
  <c r="E46" i="19"/>
  <c r="D46" i="19"/>
  <c r="C46" i="19"/>
  <c r="B46" i="19"/>
  <c r="S45" i="19"/>
  <c r="R45" i="19"/>
  <c r="R82" i="19" s="1"/>
  <c r="Q45" i="19"/>
  <c r="Q82" i="19" s="1"/>
  <c r="P45" i="19"/>
  <c r="P82" i="19" s="1"/>
  <c r="N45" i="19"/>
  <c r="N82" i="19" s="1"/>
  <c r="M45" i="19"/>
  <c r="M82" i="19" s="1"/>
  <c r="L45" i="19"/>
  <c r="L82" i="19" s="1"/>
  <c r="K45" i="19"/>
  <c r="K82" i="19" s="1"/>
  <c r="J45" i="19"/>
  <c r="J82" i="19" s="1"/>
  <c r="H45" i="19"/>
  <c r="G45" i="19"/>
  <c r="F45" i="19"/>
  <c r="E45" i="19"/>
  <c r="C45" i="19"/>
  <c r="C82" i="19" s="1"/>
  <c r="S44" i="19"/>
  <c r="R44" i="19"/>
  <c r="Q44" i="19"/>
  <c r="Q81" i="19" s="1"/>
  <c r="P44" i="19"/>
  <c r="N44" i="19"/>
  <c r="M44" i="19"/>
  <c r="L44" i="19"/>
  <c r="L81" i="19" s="1"/>
  <c r="K44" i="19"/>
  <c r="K81" i="19" s="1"/>
  <c r="J44" i="19"/>
  <c r="J81" i="19" s="1"/>
  <c r="H44" i="19"/>
  <c r="G44" i="19"/>
  <c r="F44" i="19"/>
  <c r="E44" i="19"/>
  <c r="C44" i="19"/>
  <c r="C81" i="19" s="1"/>
  <c r="S43" i="19"/>
  <c r="S80" i="19" s="1"/>
  <c r="R43" i="19"/>
  <c r="Q43" i="19"/>
  <c r="P43" i="19"/>
  <c r="N43" i="19"/>
  <c r="N80" i="19" s="1"/>
  <c r="M43" i="19"/>
  <c r="M80" i="19" s="1"/>
  <c r="L43" i="19"/>
  <c r="L46" i="19" s="1"/>
  <c r="K43" i="19"/>
  <c r="J43" i="19"/>
  <c r="H43" i="19"/>
  <c r="G43" i="19"/>
  <c r="G46" i="19" s="1"/>
  <c r="F43" i="19"/>
  <c r="E43" i="19"/>
  <c r="C43" i="19"/>
  <c r="S40" i="19"/>
  <c r="R40" i="19"/>
  <c r="Q40" i="19"/>
  <c r="P40" i="19"/>
  <c r="O40" i="19"/>
  <c r="N40" i="19"/>
  <c r="M40" i="19"/>
  <c r="L40" i="19"/>
  <c r="K40" i="19"/>
  <c r="J40" i="19"/>
  <c r="I40" i="19"/>
  <c r="H40" i="19"/>
  <c r="G40" i="19"/>
  <c r="F40" i="19"/>
  <c r="E40" i="19"/>
  <c r="D40" i="19"/>
  <c r="C40" i="19"/>
  <c r="B40" i="19"/>
  <c r="S31" i="19"/>
  <c r="R31" i="19"/>
  <c r="Q31" i="19"/>
  <c r="P31" i="19"/>
  <c r="O31" i="19"/>
  <c r="N31" i="19"/>
  <c r="M31" i="19"/>
  <c r="L31" i="19"/>
  <c r="K31" i="19"/>
  <c r="J31" i="19"/>
  <c r="I31" i="19"/>
  <c r="H31" i="19"/>
  <c r="G31" i="19"/>
  <c r="F31" i="19"/>
  <c r="E31" i="19"/>
  <c r="D31" i="19"/>
  <c r="C31" i="19"/>
  <c r="B31" i="19"/>
  <c r="T15" i="19"/>
  <c r="T14" i="19"/>
  <c r="S13" i="19"/>
  <c r="S54" i="19" s="1"/>
  <c r="R13" i="19"/>
  <c r="R54" i="19" s="1"/>
  <c r="Q13" i="19"/>
  <c r="P13" i="19"/>
  <c r="P54" i="19" s="1"/>
  <c r="O13" i="19"/>
  <c r="O54" i="19" s="1"/>
  <c r="N13" i="19"/>
  <c r="N54" i="19" s="1"/>
  <c r="M13" i="19"/>
  <c r="M54" i="19" s="1"/>
  <c r="L13" i="19"/>
  <c r="L54" i="19" s="1"/>
  <c r="K13" i="19"/>
  <c r="K54" i="19" s="1"/>
  <c r="J13" i="19"/>
  <c r="J54" i="19" s="1"/>
  <c r="I13" i="19"/>
  <c r="I54" i="19" s="1"/>
  <c r="H13" i="19"/>
  <c r="G13" i="19"/>
  <c r="F13" i="19"/>
  <c r="E13" i="19"/>
  <c r="E54" i="19" s="1"/>
  <c r="D13" i="19"/>
  <c r="D54" i="19" s="1"/>
  <c r="C13" i="19"/>
  <c r="C55" i="19" s="1"/>
  <c r="B13" i="19"/>
  <c r="S10" i="19"/>
  <c r="R10" i="19"/>
  <c r="Q10" i="19"/>
  <c r="P10" i="19"/>
  <c r="O10" i="19"/>
  <c r="N10" i="19"/>
  <c r="M10" i="19"/>
  <c r="L10" i="19"/>
  <c r="K10" i="19"/>
  <c r="J10" i="19"/>
  <c r="I10" i="19"/>
  <c r="H10" i="19"/>
  <c r="G10" i="19"/>
  <c r="F10" i="19"/>
  <c r="E10" i="19"/>
  <c r="D10" i="19"/>
  <c r="C10" i="19"/>
  <c r="B10" i="19"/>
  <c r="T10" i="19" s="1"/>
  <c r="T8" i="19"/>
  <c r="G87" i="18"/>
  <c r="F87" i="18"/>
  <c r="E87" i="18"/>
  <c r="D87" i="18"/>
  <c r="C87" i="18"/>
  <c r="B87" i="18"/>
  <c r="H87" i="18" s="1"/>
  <c r="H86" i="18"/>
  <c r="G86" i="18"/>
  <c r="G88" i="18" s="1"/>
  <c r="F86" i="18"/>
  <c r="F88" i="18" s="1"/>
  <c r="E86" i="18"/>
  <c r="D86" i="18"/>
  <c r="D88" i="18" s="1"/>
  <c r="C86" i="18"/>
  <c r="B86" i="18"/>
  <c r="H85" i="18"/>
  <c r="G85" i="18"/>
  <c r="F85" i="18"/>
  <c r="E85" i="18"/>
  <c r="E88" i="18" s="1"/>
  <c r="D85" i="18"/>
  <c r="C85" i="18"/>
  <c r="B85" i="18"/>
  <c r="F83" i="18"/>
  <c r="E83" i="18"/>
  <c r="C83" i="18"/>
  <c r="B83" i="18"/>
  <c r="G82" i="18"/>
  <c r="F82" i="18"/>
  <c r="E82" i="18"/>
  <c r="D82" i="18"/>
  <c r="C82" i="18"/>
  <c r="B82" i="18"/>
  <c r="H82" i="18" s="1"/>
  <c r="G81" i="18"/>
  <c r="F81" i="18"/>
  <c r="H81" i="18" s="1"/>
  <c r="E81" i="18"/>
  <c r="D81" i="18"/>
  <c r="C81" i="18"/>
  <c r="B81" i="18"/>
  <c r="G80" i="18"/>
  <c r="G83" i="18" s="1"/>
  <c r="G90" i="18" s="1"/>
  <c r="F80" i="18"/>
  <c r="E80" i="18"/>
  <c r="D80" i="18"/>
  <c r="D83" i="18" s="1"/>
  <c r="D90" i="18" s="1"/>
  <c r="C80" i="18"/>
  <c r="H80" i="18" s="1"/>
  <c r="B80" i="18"/>
  <c r="B76" i="18"/>
  <c r="H75" i="18"/>
  <c r="G75" i="18"/>
  <c r="F75" i="18"/>
  <c r="E75" i="18"/>
  <c r="D75" i="18"/>
  <c r="C75" i="18"/>
  <c r="B75" i="18"/>
  <c r="G74" i="18"/>
  <c r="F74" i="18"/>
  <c r="E74" i="18"/>
  <c r="D74" i="18"/>
  <c r="C74" i="18"/>
  <c r="H74" i="18" s="1"/>
  <c r="B74" i="18"/>
  <c r="G73" i="18"/>
  <c r="F73" i="18"/>
  <c r="E73" i="18"/>
  <c r="D73" i="18"/>
  <c r="C73" i="18"/>
  <c r="B73" i="18"/>
  <c r="H73" i="18" s="1"/>
  <c r="G72" i="18"/>
  <c r="G76" i="18" s="1"/>
  <c r="F72" i="18"/>
  <c r="H72" i="18" s="1"/>
  <c r="E72" i="18"/>
  <c r="D72" i="18"/>
  <c r="C72" i="18"/>
  <c r="B72" i="18"/>
  <c r="G71" i="18"/>
  <c r="F71" i="18"/>
  <c r="F76" i="18" s="1"/>
  <c r="E71" i="18"/>
  <c r="H71" i="18" s="1"/>
  <c r="D71" i="18"/>
  <c r="D76" i="18" s="1"/>
  <c r="C71" i="18"/>
  <c r="C76" i="18" s="1"/>
  <c r="B71" i="18"/>
  <c r="G69" i="18"/>
  <c r="F69" i="18"/>
  <c r="E69" i="18"/>
  <c r="D69" i="18"/>
  <c r="C69" i="18"/>
  <c r="B69" i="18"/>
  <c r="B67" i="18"/>
  <c r="B78" i="18" s="1"/>
  <c r="G66" i="18"/>
  <c r="F66" i="18"/>
  <c r="E66" i="18"/>
  <c r="D66" i="18"/>
  <c r="C66" i="18"/>
  <c r="B66" i="18"/>
  <c r="G65" i="18"/>
  <c r="F65" i="18"/>
  <c r="E65" i="18"/>
  <c r="D65" i="18"/>
  <c r="C65" i="18"/>
  <c r="B65" i="18"/>
  <c r="G64" i="18"/>
  <c r="F64" i="18"/>
  <c r="E64" i="18"/>
  <c r="D64" i="18"/>
  <c r="C64" i="18"/>
  <c r="H64" i="18" s="1"/>
  <c r="B64" i="18"/>
  <c r="G63" i="18"/>
  <c r="G67" i="18" s="1"/>
  <c r="G78" i="18" s="1"/>
  <c r="F63" i="18"/>
  <c r="E63" i="18"/>
  <c r="D63" i="18"/>
  <c r="H63" i="18" s="1"/>
  <c r="C63" i="18"/>
  <c r="B63" i="18"/>
  <c r="G62" i="18"/>
  <c r="F62" i="18"/>
  <c r="F67" i="18" s="1"/>
  <c r="F78" i="18" s="1"/>
  <c r="E62" i="18"/>
  <c r="D62" i="18"/>
  <c r="D67" i="18" s="1"/>
  <c r="D78" i="18" s="1"/>
  <c r="C62" i="18"/>
  <c r="B62" i="18"/>
  <c r="H60" i="18"/>
  <c r="G60" i="18"/>
  <c r="F60" i="18"/>
  <c r="E60" i="18"/>
  <c r="D60" i="18"/>
  <c r="C60" i="18"/>
  <c r="B60" i="18"/>
  <c r="H57" i="18"/>
  <c r="G57" i="18"/>
  <c r="F57" i="18"/>
  <c r="E57" i="18"/>
  <c r="D57" i="18"/>
  <c r="C57" i="18"/>
  <c r="B57" i="18"/>
  <c r="G56" i="18"/>
  <c r="F56" i="18"/>
  <c r="E56" i="18"/>
  <c r="D56" i="18"/>
  <c r="C56" i="18"/>
  <c r="B56" i="18"/>
  <c r="F54" i="18"/>
  <c r="G51" i="18"/>
  <c r="F51" i="18"/>
  <c r="E51" i="18"/>
  <c r="D51" i="18"/>
  <c r="C51" i="18"/>
  <c r="B51" i="18"/>
  <c r="G46" i="18"/>
  <c r="F46" i="18"/>
  <c r="E46" i="18"/>
  <c r="D46" i="18"/>
  <c r="C46" i="18"/>
  <c r="B46" i="18"/>
  <c r="G40" i="18"/>
  <c r="F40" i="18"/>
  <c r="E40" i="18"/>
  <c r="D40" i="18"/>
  <c r="C40" i="18"/>
  <c r="B40" i="18"/>
  <c r="G31" i="18"/>
  <c r="F31" i="18"/>
  <c r="E31" i="18"/>
  <c r="D31" i="18"/>
  <c r="C31" i="18"/>
  <c r="B31" i="18"/>
  <c r="H15" i="18"/>
  <c r="H14" i="18"/>
  <c r="G13" i="18"/>
  <c r="G55" i="18" s="1"/>
  <c r="F13" i="18"/>
  <c r="F55" i="18" s="1"/>
  <c r="E13" i="18"/>
  <c r="E54" i="18" s="1"/>
  <c r="D13" i="18"/>
  <c r="D55" i="18" s="1"/>
  <c r="C13" i="18"/>
  <c r="C55" i="18" s="1"/>
  <c r="B13" i="18"/>
  <c r="B54" i="18" s="1"/>
  <c r="G10" i="18"/>
  <c r="F10" i="18"/>
  <c r="H10" i="18" s="1"/>
  <c r="E10" i="18"/>
  <c r="D10" i="18"/>
  <c r="C10" i="18"/>
  <c r="B10" i="18"/>
  <c r="H8" i="18"/>
  <c r="G132" i="17"/>
  <c r="F132" i="17"/>
  <c r="E132" i="17"/>
  <c r="D132" i="17"/>
  <c r="G131" i="17"/>
  <c r="F131" i="17"/>
  <c r="E131" i="17"/>
  <c r="D131" i="17"/>
  <c r="C131" i="17"/>
  <c r="B131" i="17"/>
  <c r="H131" i="17" s="1"/>
  <c r="G130" i="17"/>
  <c r="F130" i="17"/>
  <c r="E130" i="17"/>
  <c r="D130" i="17"/>
  <c r="C130" i="17"/>
  <c r="B130" i="17"/>
  <c r="G129" i="17"/>
  <c r="F129" i="17"/>
  <c r="E129" i="17"/>
  <c r="D129" i="17"/>
  <c r="C129" i="17"/>
  <c r="B129" i="17"/>
  <c r="H129" i="17" s="1"/>
  <c r="G128" i="17"/>
  <c r="F128" i="17"/>
  <c r="E128" i="17"/>
  <c r="D128" i="17"/>
  <c r="C128" i="17"/>
  <c r="H128" i="17" s="1"/>
  <c r="B128" i="17"/>
  <c r="G127" i="17"/>
  <c r="F127" i="17"/>
  <c r="E127" i="17"/>
  <c r="D127" i="17"/>
  <c r="C127" i="17"/>
  <c r="B127" i="17"/>
  <c r="G124" i="17"/>
  <c r="F124" i="17"/>
  <c r="E124" i="17"/>
  <c r="D124" i="17"/>
  <c r="C124" i="17"/>
  <c r="B124" i="17"/>
  <c r="G123" i="17"/>
  <c r="F123" i="17"/>
  <c r="E123" i="17"/>
  <c r="D123" i="17"/>
  <c r="C123" i="17"/>
  <c r="B123" i="17"/>
  <c r="H123" i="17" s="1"/>
  <c r="G122" i="17"/>
  <c r="F122" i="17"/>
  <c r="E122" i="17"/>
  <c r="D122" i="17"/>
  <c r="H122" i="17" s="1"/>
  <c r="C122" i="17"/>
  <c r="B122" i="17"/>
  <c r="G121" i="17"/>
  <c r="F121" i="17"/>
  <c r="E121" i="17"/>
  <c r="H121" i="17" s="1"/>
  <c r="D121" i="17"/>
  <c r="C121" i="17"/>
  <c r="B121" i="17"/>
  <c r="G120" i="17"/>
  <c r="G125" i="17" s="1"/>
  <c r="F120" i="17"/>
  <c r="F125" i="17" s="1"/>
  <c r="E120" i="17"/>
  <c r="E125" i="17" s="1"/>
  <c r="D120" i="17"/>
  <c r="D125" i="17" s="1"/>
  <c r="C120" i="17"/>
  <c r="C125" i="17" s="1"/>
  <c r="B120" i="17"/>
  <c r="G117" i="17"/>
  <c r="F117" i="17"/>
  <c r="H117" i="17" s="1"/>
  <c r="E117" i="17"/>
  <c r="D117" i="17"/>
  <c r="C117" i="17"/>
  <c r="B117" i="17"/>
  <c r="G116" i="17"/>
  <c r="F116" i="17"/>
  <c r="E116" i="17"/>
  <c r="D116" i="17"/>
  <c r="C116" i="17"/>
  <c r="H116" i="17" s="1"/>
  <c r="B116" i="17"/>
  <c r="G115" i="17"/>
  <c r="F115" i="17"/>
  <c r="E115" i="17"/>
  <c r="D115" i="17"/>
  <c r="C115" i="17"/>
  <c r="B115" i="17"/>
  <c r="G114" i="17"/>
  <c r="F114" i="17"/>
  <c r="E114" i="17"/>
  <c r="D114" i="17"/>
  <c r="C114" i="17"/>
  <c r="B114" i="17"/>
  <c r="H114" i="17" s="1"/>
  <c r="G113" i="17"/>
  <c r="G118" i="17" s="1"/>
  <c r="F113" i="17"/>
  <c r="E113" i="17"/>
  <c r="E118" i="17" s="1"/>
  <c r="D113" i="17"/>
  <c r="D118" i="17" s="1"/>
  <c r="C113" i="17"/>
  <c r="B113" i="17"/>
  <c r="G111" i="17"/>
  <c r="D111" i="17"/>
  <c r="H110" i="17"/>
  <c r="G110" i="17"/>
  <c r="F110" i="17"/>
  <c r="E110" i="17"/>
  <c r="D110" i="17"/>
  <c r="C110" i="17"/>
  <c r="B110" i="17"/>
  <c r="G109" i="17"/>
  <c r="F109" i="17"/>
  <c r="E109" i="17"/>
  <c r="D109" i="17"/>
  <c r="H109" i="17" s="1"/>
  <c r="C109" i="17"/>
  <c r="B109" i="17"/>
  <c r="G108" i="17"/>
  <c r="F108" i="17"/>
  <c r="E108" i="17"/>
  <c r="D108" i="17"/>
  <c r="C108" i="17"/>
  <c r="B108" i="17"/>
  <c r="H108" i="17" s="1"/>
  <c r="G107" i="17"/>
  <c r="F107" i="17"/>
  <c r="E107" i="17"/>
  <c r="D107" i="17"/>
  <c r="C107" i="17"/>
  <c r="C111" i="17" s="1"/>
  <c r="B107" i="17"/>
  <c r="G106" i="17"/>
  <c r="F106" i="17"/>
  <c r="F111" i="17" s="1"/>
  <c r="E106" i="17"/>
  <c r="D106" i="17"/>
  <c r="C106" i="17"/>
  <c r="B106" i="17"/>
  <c r="G103" i="17"/>
  <c r="F103" i="17"/>
  <c r="E103" i="17"/>
  <c r="D103" i="17"/>
  <c r="C103" i="17"/>
  <c r="B103" i="17"/>
  <c r="H103" i="17" s="1"/>
  <c r="H102" i="17"/>
  <c r="G102" i="17"/>
  <c r="F102" i="17"/>
  <c r="E102" i="17"/>
  <c r="D102" i="17"/>
  <c r="C102" i="17"/>
  <c r="B102" i="17"/>
  <c r="G101" i="17"/>
  <c r="F101" i="17"/>
  <c r="E101" i="17"/>
  <c r="D101" i="17"/>
  <c r="H101" i="17" s="1"/>
  <c r="C101" i="17"/>
  <c r="B101" i="17"/>
  <c r="G100" i="17"/>
  <c r="F100" i="17"/>
  <c r="F104" i="17" s="1"/>
  <c r="E100" i="17"/>
  <c r="E104" i="17" s="1"/>
  <c r="D100" i="17"/>
  <c r="C100" i="17"/>
  <c r="C104" i="17" s="1"/>
  <c r="B100" i="17"/>
  <c r="H100" i="17" s="1"/>
  <c r="G99" i="17"/>
  <c r="G104" i="17" s="1"/>
  <c r="F99" i="17"/>
  <c r="E99" i="17"/>
  <c r="D99" i="17"/>
  <c r="C99" i="17"/>
  <c r="B99" i="17"/>
  <c r="G96" i="17"/>
  <c r="F96" i="17"/>
  <c r="E96" i="17"/>
  <c r="D96" i="17"/>
  <c r="C96" i="17"/>
  <c r="B96" i="17"/>
  <c r="G95" i="17"/>
  <c r="F95" i="17"/>
  <c r="E95" i="17"/>
  <c r="D95" i="17"/>
  <c r="C95" i="17"/>
  <c r="B95" i="17"/>
  <c r="H95" i="17" s="1"/>
  <c r="G94" i="17"/>
  <c r="F94" i="17"/>
  <c r="H94" i="17" s="1"/>
  <c r="E94" i="17"/>
  <c r="D94" i="17"/>
  <c r="C94" i="17"/>
  <c r="B94" i="17"/>
  <c r="G93" i="17"/>
  <c r="F93" i="17"/>
  <c r="E93" i="17"/>
  <c r="E97" i="17" s="1"/>
  <c r="D93" i="17"/>
  <c r="C93" i="17"/>
  <c r="B93" i="17"/>
  <c r="H93" i="17" s="1"/>
  <c r="G92" i="17"/>
  <c r="F92" i="17"/>
  <c r="F97" i="17" s="1"/>
  <c r="E92" i="17"/>
  <c r="D92" i="17"/>
  <c r="D97" i="17" s="1"/>
  <c r="C92" i="17"/>
  <c r="H92" i="17" s="1"/>
  <c r="B92" i="17"/>
  <c r="B88" i="17"/>
  <c r="G87" i="17"/>
  <c r="F87" i="17"/>
  <c r="E87" i="17"/>
  <c r="D87" i="17"/>
  <c r="C87" i="17"/>
  <c r="B87" i="17"/>
  <c r="H86" i="17"/>
  <c r="G86" i="17"/>
  <c r="F86" i="17"/>
  <c r="E86" i="17"/>
  <c r="D86" i="17"/>
  <c r="C86" i="17"/>
  <c r="B86" i="17"/>
  <c r="G85" i="17"/>
  <c r="G88" i="17" s="1"/>
  <c r="F85" i="17"/>
  <c r="F88" i="17" s="1"/>
  <c r="E85" i="17"/>
  <c r="E88" i="17" s="1"/>
  <c r="D85" i="17"/>
  <c r="D88" i="17" s="1"/>
  <c r="C85" i="17"/>
  <c r="H85" i="17" s="1"/>
  <c r="B85" i="17"/>
  <c r="F83" i="17"/>
  <c r="G82" i="17"/>
  <c r="F82" i="17"/>
  <c r="E82" i="17"/>
  <c r="D82" i="17"/>
  <c r="D83" i="17" s="1"/>
  <c r="C82" i="17"/>
  <c r="B82" i="17"/>
  <c r="H82" i="17" s="1"/>
  <c r="G81" i="17"/>
  <c r="F81" i="17"/>
  <c r="E81" i="17"/>
  <c r="D81" i="17"/>
  <c r="C81" i="17"/>
  <c r="B81" i="17"/>
  <c r="H81" i="17" s="1"/>
  <c r="G80" i="17"/>
  <c r="G83" i="17" s="1"/>
  <c r="G90" i="17" s="1"/>
  <c r="F80" i="17"/>
  <c r="E80" i="17"/>
  <c r="E83" i="17" s="1"/>
  <c r="D80" i="17"/>
  <c r="C80" i="17"/>
  <c r="B80" i="17"/>
  <c r="G76" i="17"/>
  <c r="F76" i="17"/>
  <c r="H75" i="17"/>
  <c r="G75" i="17"/>
  <c r="F75" i="17"/>
  <c r="E75" i="17"/>
  <c r="D75" i="17"/>
  <c r="C75" i="17"/>
  <c r="B75" i="17"/>
  <c r="G74" i="17"/>
  <c r="F74" i="17"/>
  <c r="E74" i="17"/>
  <c r="D74" i="17"/>
  <c r="C74" i="17"/>
  <c r="B74" i="17"/>
  <c r="H74" i="17" s="1"/>
  <c r="G73" i="17"/>
  <c r="F73" i="17"/>
  <c r="E73" i="17"/>
  <c r="D73" i="17"/>
  <c r="H73" i="17" s="1"/>
  <c r="C73" i="17"/>
  <c r="B73" i="17"/>
  <c r="H72" i="17"/>
  <c r="G72" i="17"/>
  <c r="F72" i="17"/>
  <c r="E72" i="17"/>
  <c r="D72" i="17"/>
  <c r="C72" i="17"/>
  <c r="B72" i="17"/>
  <c r="G71" i="17"/>
  <c r="F71" i="17"/>
  <c r="E71" i="17"/>
  <c r="E76" i="17" s="1"/>
  <c r="D71" i="17"/>
  <c r="C71" i="17"/>
  <c r="C76" i="17" s="1"/>
  <c r="B71" i="17"/>
  <c r="G69" i="17"/>
  <c r="F69" i="17"/>
  <c r="E69" i="17"/>
  <c r="H69" i="17" s="1"/>
  <c r="D69" i="17"/>
  <c r="C69" i="17"/>
  <c r="B69" i="17"/>
  <c r="G66" i="17"/>
  <c r="F66" i="17"/>
  <c r="E66" i="17"/>
  <c r="D66" i="17"/>
  <c r="C66" i="17"/>
  <c r="B66" i="17"/>
  <c r="H66" i="17" s="1"/>
  <c r="G65" i="17"/>
  <c r="F65" i="17"/>
  <c r="E65" i="17"/>
  <c r="D65" i="17"/>
  <c r="C65" i="17"/>
  <c r="B65" i="17"/>
  <c r="H65" i="17" s="1"/>
  <c r="G64" i="17"/>
  <c r="F64" i="17"/>
  <c r="E64" i="17"/>
  <c r="D64" i="17"/>
  <c r="C64" i="17"/>
  <c r="B64" i="17"/>
  <c r="G63" i="17"/>
  <c r="F63" i="17"/>
  <c r="E63" i="17"/>
  <c r="D63" i="17"/>
  <c r="C63" i="17"/>
  <c r="B63" i="17"/>
  <c r="H63" i="17" s="1"/>
  <c r="G62" i="17"/>
  <c r="F62" i="17"/>
  <c r="F67" i="17" s="1"/>
  <c r="F78" i="17" s="1"/>
  <c r="E62" i="17"/>
  <c r="D62" i="17"/>
  <c r="D67" i="17" s="1"/>
  <c r="C62" i="17"/>
  <c r="B62" i="17"/>
  <c r="H60" i="17"/>
  <c r="G60" i="17"/>
  <c r="F60" i="17"/>
  <c r="E60" i="17"/>
  <c r="D60" i="17"/>
  <c r="C60" i="17"/>
  <c r="B60" i="17"/>
  <c r="G57" i="17"/>
  <c r="F57" i="17"/>
  <c r="E57" i="17"/>
  <c r="D57" i="17"/>
  <c r="C57" i="17"/>
  <c r="H57" i="17" s="1"/>
  <c r="B57" i="17"/>
  <c r="G56" i="17"/>
  <c r="F56" i="17"/>
  <c r="E56" i="17"/>
  <c r="D56" i="17"/>
  <c r="C56" i="17"/>
  <c r="B56" i="17"/>
  <c r="H56" i="17" s="1"/>
  <c r="G55" i="17"/>
  <c r="F55" i="17"/>
  <c r="B55" i="17"/>
  <c r="E54" i="17"/>
  <c r="C54" i="17"/>
  <c r="B54" i="17"/>
  <c r="G51" i="17"/>
  <c r="F51" i="17"/>
  <c r="E51" i="17"/>
  <c r="D51" i="17"/>
  <c r="C51" i="17"/>
  <c r="B51" i="17"/>
  <c r="G46" i="17"/>
  <c r="F46" i="17"/>
  <c r="E46" i="17"/>
  <c r="D46" i="17"/>
  <c r="C46" i="17"/>
  <c r="B46" i="17"/>
  <c r="G40" i="17"/>
  <c r="F40" i="17"/>
  <c r="E40" i="17"/>
  <c r="D40" i="17"/>
  <c r="C40" i="17"/>
  <c r="B40" i="17"/>
  <c r="G31" i="17"/>
  <c r="F31" i="17"/>
  <c r="E31" i="17"/>
  <c r="D31" i="17"/>
  <c r="C31" i="17"/>
  <c r="B31" i="17"/>
  <c r="H15" i="17"/>
  <c r="H14" i="17"/>
  <c r="G13" i="17"/>
  <c r="G54" i="17" s="1"/>
  <c r="F13" i="17"/>
  <c r="F54" i="17" s="1"/>
  <c r="E13" i="17"/>
  <c r="E55" i="17" s="1"/>
  <c r="D13" i="17"/>
  <c r="D55" i="17" s="1"/>
  <c r="C13" i="17"/>
  <c r="C55" i="17" s="1"/>
  <c r="B13" i="17"/>
  <c r="G10" i="17"/>
  <c r="F10" i="17"/>
  <c r="E10" i="17"/>
  <c r="D10" i="17"/>
  <c r="C10" i="17"/>
  <c r="B10" i="17"/>
  <c r="H10" i="17" s="1"/>
  <c r="H8" i="17"/>
  <c r="O87" i="16"/>
  <c r="O88" i="16" s="1"/>
  <c r="I87" i="16"/>
  <c r="I88" i="16" s="1"/>
  <c r="D87" i="16"/>
  <c r="B87" i="16"/>
  <c r="O86" i="16"/>
  <c r="J86" i="16"/>
  <c r="I86" i="16"/>
  <c r="E86" i="16"/>
  <c r="D86" i="16"/>
  <c r="C86" i="16"/>
  <c r="B86" i="16"/>
  <c r="S85" i="16"/>
  <c r="O85" i="16"/>
  <c r="I85" i="16"/>
  <c r="G85" i="16"/>
  <c r="F85" i="16"/>
  <c r="D85" i="16"/>
  <c r="D88" i="16" s="1"/>
  <c r="C85" i="16"/>
  <c r="B85" i="16"/>
  <c r="B88" i="16" s="1"/>
  <c r="D83" i="16"/>
  <c r="D90" i="16" s="1"/>
  <c r="R82" i="16"/>
  <c r="P82" i="16"/>
  <c r="O82" i="16"/>
  <c r="N82" i="16"/>
  <c r="M82" i="16"/>
  <c r="I82" i="16"/>
  <c r="D82" i="16"/>
  <c r="B82" i="16"/>
  <c r="B83" i="16" s="1"/>
  <c r="R81" i="16"/>
  <c r="Q81" i="16"/>
  <c r="P81" i="16"/>
  <c r="O81" i="16"/>
  <c r="N81" i="16"/>
  <c r="M81" i="16"/>
  <c r="L81" i="16"/>
  <c r="K81" i="16"/>
  <c r="I81" i="16"/>
  <c r="D81" i="16"/>
  <c r="B81" i="16"/>
  <c r="O80" i="16"/>
  <c r="O83" i="16" s="1"/>
  <c r="K80" i="16"/>
  <c r="K83" i="16" s="1"/>
  <c r="J80" i="16"/>
  <c r="I80" i="16"/>
  <c r="I83" i="16" s="1"/>
  <c r="I90" i="16" s="1"/>
  <c r="H80" i="16"/>
  <c r="H83" i="16" s="1"/>
  <c r="D80" i="16"/>
  <c r="B80" i="16"/>
  <c r="I78" i="16"/>
  <c r="Q76" i="16"/>
  <c r="P76" i="16"/>
  <c r="I76" i="16"/>
  <c r="H76" i="16"/>
  <c r="G76" i="16"/>
  <c r="F76" i="16"/>
  <c r="S75" i="16"/>
  <c r="R75" i="16"/>
  <c r="Q75" i="16"/>
  <c r="P75" i="16"/>
  <c r="O75" i="16"/>
  <c r="O76" i="16" s="1"/>
  <c r="N75" i="16"/>
  <c r="M75" i="16"/>
  <c r="L75" i="16"/>
  <c r="K75" i="16"/>
  <c r="J75" i="16"/>
  <c r="I75" i="16"/>
  <c r="H75" i="16"/>
  <c r="G75" i="16"/>
  <c r="F75" i="16"/>
  <c r="E75" i="16"/>
  <c r="D75" i="16"/>
  <c r="C75" i="16"/>
  <c r="B75" i="16"/>
  <c r="T75" i="16" s="1"/>
  <c r="S74" i="16"/>
  <c r="R74" i="16"/>
  <c r="Q74" i="16"/>
  <c r="P74" i="16"/>
  <c r="O74" i="16"/>
  <c r="N74" i="16"/>
  <c r="M74" i="16"/>
  <c r="L74" i="16"/>
  <c r="K74" i="16"/>
  <c r="J74" i="16"/>
  <c r="I74" i="16"/>
  <c r="H74" i="16"/>
  <c r="G74" i="16"/>
  <c r="F74" i="16"/>
  <c r="E74" i="16"/>
  <c r="D74" i="16"/>
  <c r="T74" i="16" s="1"/>
  <c r="C74" i="16"/>
  <c r="B74" i="16"/>
  <c r="S73" i="16"/>
  <c r="R73" i="16"/>
  <c r="Q73" i="16"/>
  <c r="P73" i="16"/>
  <c r="O73" i="16"/>
  <c r="N73" i="16"/>
  <c r="M73" i="16"/>
  <c r="M76" i="16" s="1"/>
  <c r="L73" i="16"/>
  <c r="K73" i="16"/>
  <c r="J73" i="16"/>
  <c r="I73" i="16"/>
  <c r="H73" i="16"/>
  <c r="G73" i="16"/>
  <c r="F73" i="16"/>
  <c r="E73" i="16"/>
  <c r="D73" i="16"/>
  <c r="C73" i="16"/>
  <c r="T73" i="16" s="1"/>
  <c r="B73" i="16"/>
  <c r="S72" i="16"/>
  <c r="S76" i="16" s="1"/>
  <c r="R72" i="16"/>
  <c r="Q72" i="16"/>
  <c r="P72" i="16"/>
  <c r="O72" i="16"/>
  <c r="N72" i="16"/>
  <c r="N76" i="16" s="1"/>
  <c r="M72" i="16"/>
  <c r="L72" i="16"/>
  <c r="L76" i="16" s="1"/>
  <c r="K72" i="16"/>
  <c r="J72" i="16"/>
  <c r="I72" i="16"/>
  <c r="H72" i="16"/>
  <c r="G72" i="16"/>
  <c r="F72" i="16"/>
  <c r="E72" i="16"/>
  <c r="D72" i="16"/>
  <c r="C72" i="16"/>
  <c r="B72" i="16"/>
  <c r="T72" i="16" s="1"/>
  <c r="S71" i="16"/>
  <c r="R71" i="16"/>
  <c r="R76" i="16" s="1"/>
  <c r="Q71" i="16"/>
  <c r="P71" i="16"/>
  <c r="O71" i="16"/>
  <c r="N71" i="16"/>
  <c r="M71" i="16"/>
  <c r="L71" i="16"/>
  <c r="K71" i="16"/>
  <c r="K76" i="16" s="1"/>
  <c r="J71" i="16"/>
  <c r="J76" i="16" s="1"/>
  <c r="J78" i="16" s="1"/>
  <c r="I71" i="16"/>
  <c r="H71" i="16"/>
  <c r="G71" i="16"/>
  <c r="F71" i="16"/>
  <c r="E71" i="16"/>
  <c r="E76" i="16" s="1"/>
  <c r="D71" i="16"/>
  <c r="D76" i="16" s="1"/>
  <c r="C71" i="16"/>
  <c r="C76" i="16" s="1"/>
  <c r="B71" i="16"/>
  <c r="T71" i="16" s="1"/>
  <c r="T69" i="16"/>
  <c r="S69" i="16"/>
  <c r="R69" i="16"/>
  <c r="Q69" i="16"/>
  <c r="P69" i="16"/>
  <c r="O69" i="16"/>
  <c r="N69" i="16"/>
  <c r="M69" i="16"/>
  <c r="L69" i="16"/>
  <c r="K69" i="16"/>
  <c r="J69" i="16"/>
  <c r="I69" i="16"/>
  <c r="H69" i="16"/>
  <c r="G69" i="16"/>
  <c r="F69" i="16"/>
  <c r="E69" i="16"/>
  <c r="D69" i="16"/>
  <c r="C69" i="16"/>
  <c r="B69" i="16"/>
  <c r="S67" i="16"/>
  <c r="J67" i="16"/>
  <c r="I67" i="16"/>
  <c r="B67" i="16"/>
  <c r="S66" i="16"/>
  <c r="R66" i="16"/>
  <c r="T66" i="16" s="1"/>
  <c r="Q66" i="16"/>
  <c r="P66" i="16"/>
  <c r="O66" i="16"/>
  <c r="N66" i="16"/>
  <c r="M66" i="16"/>
  <c r="L66" i="16"/>
  <c r="K66" i="16"/>
  <c r="J66" i="16"/>
  <c r="I66" i="16"/>
  <c r="H66" i="16"/>
  <c r="H67" i="16" s="1"/>
  <c r="H78" i="16" s="1"/>
  <c r="G66" i="16"/>
  <c r="F66" i="16"/>
  <c r="E66" i="16"/>
  <c r="D66" i="16"/>
  <c r="C66" i="16"/>
  <c r="B66" i="16"/>
  <c r="S65" i="16"/>
  <c r="R65" i="16"/>
  <c r="Q65" i="16"/>
  <c r="T65" i="16" s="1"/>
  <c r="P65" i="16"/>
  <c r="O65" i="16"/>
  <c r="N65" i="16"/>
  <c r="M65" i="16"/>
  <c r="L65" i="16"/>
  <c r="K65" i="16"/>
  <c r="J65" i="16"/>
  <c r="I65" i="16"/>
  <c r="H65" i="16"/>
  <c r="G65" i="16"/>
  <c r="F65" i="16"/>
  <c r="E65" i="16"/>
  <c r="D65" i="16"/>
  <c r="C65" i="16"/>
  <c r="B65" i="16"/>
  <c r="S64" i="16"/>
  <c r="R64" i="16"/>
  <c r="Q64" i="16"/>
  <c r="P64" i="16"/>
  <c r="O64" i="16"/>
  <c r="N64" i="16"/>
  <c r="M64" i="16"/>
  <c r="M67" i="16" s="1"/>
  <c r="L64" i="16"/>
  <c r="K64" i="16"/>
  <c r="J64" i="16"/>
  <c r="I64" i="16"/>
  <c r="H64" i="16"/>
  <c r="G64" i="16"/>
  <c r="F64" i="16"/>
  <c r="F67" i="16" s="1"/>
  <c r="F78" i="16" s="1"/>
  <c r="E64" i="16"/>
  <c r="D64" i="16"/>
  <c r="C64" i="16"/>
  <c r="B64" i="16"/>
  <c r="T64" i="16" s="1"/>
  <c r="S63" i="16"/>
  <c r="R63" i="16"/>
  <c r="Q63" i="16"/>
  <c r="P63" i="16"/>
  <c r="O63" i="16"/>
  <c r="N63" i="16"/>
  <c r="M63" i="16"/>
  <c r="L63" i="16"/>
  <c r="L67" i="16" s="1"/>
  <c r="L78" i="16" s="1"/>
  <c r="K63" i="16"/>
  <c r="J63" i="16"/>
  <c r="I63" i="16"/>
  <c r="H63" i="16"/>
  <c r="G63" i="16"/>
  <c r="G67" i="16" s="1"/>
  <c r="G78" i="16" s="1"/>
  <c r="F63" i="16"/>
  <c r="E63" i="16"/>
  <c r="E67" i="16" s="1"/>
  <c r="E78" i="16" s="1"/>
  <c r="D63" i="16"/>
  <c r="C63" i="16"/>
  <c r="B63" i="16"/>
  <c r="S62" i="16"/>
  <c r="R62" i="16"/>
  <c r="R67" i="16" s="1"/>
  <c r="Q62" i="16"/>
  <c r="Q67" i="16" s="1"/>
  <c r="Q78" i="16" s="1"/>
  <c r="P62" i="16"/>
  <c r="P67" i="16" s="1"/>
  <c r="P78" i="16" s="1"/>
  <c r="O62" i="16"/>
  <c r="O67" i="16" s="1"/>
  <c r="O78" i="16" s="1"/>
  <c r="N62" i="16"/>
  <c r="N67" i="16" s="1"/>
  <c r="N78" i="16" s="1"/>
  <c r="M62" i="16"/>
  <c r="L62" i="16"/>
  <c r="K62" i="16"/>
  <c r="K67" i="16" s="1"/>
  <c r="K78" i="16" s="1"/>
  <c r="J62" i="16"/>
  <c r="I62" i="16"/>
  <c r="H62" i="16"/>
  <c r="G62" i="16"/>
  <c r="F62" i="16"/>
  <c r="E62" i="16"/>
  <c r="D62" i="16"/>
  <c r="D67" i="16" s="1"/>
  <c r="C62" i="16"/>
  <c r="T62" i="16" s="1"/>
  <c r="B62" i="16"/>
  <c r="S60" i="16"/>
  <c r="R60" i="16"/>
  <c r="Q60" i="16"/>
  <c r="P60" i="16"/>
  <c r="O60" i="16"/>
  <c r="N60" i="16"/>
  <c r="M60" i="16"/>
  <c r="L60" i="16"/>
  <c r="K60" i="16"/>
  <c r="J60" i="16"/>
  <c r="I60" i="16"/>
  <c r="H60" i="16"/>
  <c r="G60" i="16"/>
  <c r="F60" i="16"/>
  <c r="E60" i="16"/>
  <c r="D60" i="16"/>
  <c r="C60" i="16"/>
  <c r="B60" i="16"/>
  <c r="T60" i="16" s="1"/>
  <c r="S57" i="16"/>
  <c r="R57" i="16"/>
  <c r="Q57" i="16"/>
  <c r="P57" i="16"/>
  <c r="O57" i="16"/>
  <c r="N57" i="16"/>
  <c r="M57" i="16"/>
  <c r="L57" i="16"/>
  <c r="K57" i="16"/>
  <c r="J57" i="16"/>
  <c r="I57" i="16"/>
  <c r="H57" i="16"/>
  <c r="G57" i="16"/>
  <c r="F57" i="16"/>
  <c r="E57" i="16"/>
  <c r="D57" i="16"/>
  <c r="C57" i="16"/>
  <c r="B57" i="16"/>
  <c r="T57" i="16" s="1"/>
  <c r="S56" i="16"/>
  <c r="R56" i="16"/>
  <c r="Q56" i="16"/>
  <c r="P56" i="16"/>
  <c r="O56" i="16"/>
  <c r="N56" i="16"/>
  <c r="M56" i="16"/>
  <c r="L56" i="16"/>
  <c r="K56" i="16"/>
  <c r="T56" i="16" s="1"/>
  <c r="J56" i="16"/>
  <c r="I56" i="16"/>
  <c r="H56" i="16"/>
  <c r="G56" i="16"/>
  <c r="F56" i="16"/>
  <c r="E56" i="16"/>
  <c r="D56" i="16"/>
  <c r="C56" i="16"/>
  <c r="B56" i="16"/>
  <c r="S55" i="16"/>
  <c r="M55" i="16"/>
  <c r="L55" i="16"/>
  <c r="K55" i="16"/>
  <c r="J55" i="16"/>
  <c r="D55" i="16"/>
  <c r="S54" i="16"/>
  <c r="R54" i="16"/>
  <c r="N54" i="16"/>
  <c r="L54" i="16"/>
  <c r="K54" i="16"/>
  <c r="J54" i="16"/>
  <c r="I54" i="16"/>
  <c r="D54" i="16"/>
  <c r="Q51" i="16"/>
  <c r="O51" i="16"/>
  <c r="J51" i="16"/>
  <c r="I51" i="16"/>
  <c r="H51" i="16"/>
  <c r="G51" i="16"/>
  <c r="D51" i="16"/>
  <c r="B51" i="16"/>
  <c r="S50" i="16"/>
  <c r="S87" i="16" s="1"/>
  <c r="R50" i="16"/>
  <c r="R87" i="16" s="1"/>
  <c r="Q50" i="16"/>
  <c r="Q87" i="16" s="1"/>
  <c r="P50" i="16"/>
  <c r="P87" i="16" s="1"/>
  <c r="N50" i="16"/>
  <c r="N87" i="16" s="1"/>
  <c r="M50" i="16"/>
  <c r="M87" i="16" s="1"/>
  <c r="L50" i="16"/>
  <c r="L87" i="16" s="1"/>
  <c r="K50" i="16"/>
  <c r="K87" i="16" s="1"/>
  <c r="J50" i="16"/>
  <c r="J87" i="16" s="1"/>
  <c r="H50" i="16"/>
  <c r="H87" i="16" s="1"/>
  <c r="G50" i="16"/>
  <c r="G87" i="16" s="1"/>
  <c r="F50" i="16"/>
  <c r="F87" i="16" s="1"/>
  <c r="E50" i="16"/>
  <c r="E87" i="16" s="1"/>
  <c r="C50" i="16"/>
  <c r="C87" i="16" s="1"/>
  <c r="S49" i="16"/>
  <c r="S86" i="16" s="1"/>
  <c r="R49" i="16"/>
  <c r="R86" i="16" s="1"/>
  <c r="Q49" i="16"/>
  <c r="Q86" i="16" s="1"/>
  <c r="P49" i="16"/>
  <c r="P86" i="16" s="1"/>
  <c r="N49" i="16"/>
  <c r="N86" i="16" s="1"/>
  <c r="M49" i="16"/>
  <c r="M86" i="16" s="1"/>
  <c r="L49" i="16"/>
  <c r="L86" i="16" s="1"/>
  <c r="K49" i="16"/>
  <c r="K86" i="16" s="1"/>
  <c r="J49" i="16"/>
  <c r="H49" i="16"/>
  <c r="H86" i="16" s="1"/>
  <c r="G49" i="16"/>
  <c r="G86" i="16" s="1"/>
  <c r="F49" i="16"/>
  <c r="F86" i="16" s="1"/>
  <c r="E49" i="16"/>
  <c r="C49" i="16"/>
  <c r="S48" i="16"/>
  <c r="S51" i="16" s="1"/>
  <c r="R48" i="16"/>
  <c r="R85" i="16" s="1"/>
  <c r="Q48" i="16"/>
  <c r="Q85" i="16" s="1"/>
  <c r="Q88" i="16" s="1"/>
  <c r="P48" i="16"/>
  <c r="P85" i="16" s="1"/>
  <c r="P88" i="16" s="1"/>
  <c r="N48" i="16"/>
  <c r="N85" i="16" s="1"/>
  <c r="N88" i="16" s="1"/>
  <c r="M48" i="16"/>
  <c r="M85" i="16" s="1"/>
  <c r="M88" i="16" s="1"/>
  <c r="L48" i="16"/>
  <c r="L85" i="16" s="1"/>
  <c r="L88" i="16" s="1"/>
  <c r="K48" i="16"/>
  <c r="K85" i="16" s="1"/>
  <c r="J48" i="16"/>
  <c r="J85" i="16" s="1"/>
  <c r="J88" i="16" s="1"/>
  <c r="H48" i="16"/>
  <c r="H85" i="16" s="1"/>
  <c r="G48" i="16"/>
  <c r="F48" i="16"/>
  <c r="F51" i="16" s="1"/>
  <c r="E48" i="16"/>
  <c r="E51" i="16" s="1"/>
  <c r="C48" i="16"/>
  <c r="C51" i="16" s="1"/>
  <c r="Q46" i="16"/>
  <c r="O46" i="16"/>
  <c r="J46" i="16"/>
  <c r="I46" i="16"/>
  <c r="H46" i="16"/>
  <c r="G46" i="16"/>
  <c r="D46" i="16"/>
  <c r="B46" i="16"/>
  <c r="S45" i="16"/>
  <c r="S82" i="16" s="1"/>
  <c r="R45" i="16"/>
  <c r="Q45" i="16"/>
  <c r="Q82" i="16" s="1"/>
  <c r="P45" i="16"/>
  <c r="N45" i="16"/>
  <c r="M45" i="16"/>
  <c r="L45" i="16"/>
  <c r="L82" i="16" s="1"/>
  <c r="K45" i="16"/>
  <c r="K82" i="16" s="1"/>
  <c r="J45" i="16"/>
  <c r="J82" i="16" s="1"/>
  <c r="H45" i="16"/>
  <c r="H82" i="16" s="1"/>
  <c r="G45" i="16"/>
  <c r="G82" i="16" s="1"/>
  <c r="F45" i="16"/>
  <c r="F82" i="16" s="1"/>
  <c r="E45" i="16"/>
  <c r="E82" i="16" s="1"/>
  <c r="C45" i="16"/>
  <c r="C82" i="16" s="1"/>
  <c r="S44" i="16"/>
  <c r="S81" i="16" s="1"/>
  <c r="R44" i="16"/>
  <c r="Q44" i="16"/>
  <c r="P44" i="16"/>
  <c r="N44" i="16"/>
  <c r="M44" i="16"/>
  <c r="L44" i="16"/>
  <c r="K44" i="16"/>
  <c r="J44" i="16"/>
  <c r="J81" i="16" s="1"/>
  <c r="H44" i="16"/>
  <c r="H81" i="16" s="1"/>
  <c r="G44" i="16"/>
  <c r="G81" i="16" s="1"/>
  <c r="F44" i="16"/>
  <c r="F81" i="16" s="1"/>
  <c r="E44" i="16"/>
  <c r="E81" i="16" s="1"/>
  <c r="C44" i="16"/>
  <c r="C46" i="16" s="1"/>
  <c r="S43" i="16"/>
  <c r="S46" i="16" s="1"/>
  <c r="R43" i="16"/>
  <c r="R46" i="16" s="1"/>
  <c r="Q43" i="16"/>
  <c r="Q80" i="16" s="1"/>
  <c r="P43" i="16"/>
  <c r="P46" i="16" s="1"/>
  <c r="N43" i="16"/>
  <c r="N46" i="16" s="1"/>
  <c r="M43" i="16"/>
  <c r="M46" i="16" s="1"/>
  <c r="L43" i="16"/>
  <c r="L46" i="16" s="1"/>
  <c r="K43" i="16"/>
  <c r="J43" i="16"/>
  <c r="H43" i="16"/>
  <c r="G43" i="16"/>
  <c r="G80" i="16" s="1"/>
  <c r="F43" i="16"/>
  <c r="F46" i="16" s="1"/>
  <c r="E43" i="16"/>
  <c r="E46" i="16" s="1"/>
  <c r="C43" i="16"/>
  <c r="C80" i="16" s="1"/>
  <c r="S40" i="16"/>
  <c r="R40" i="16"/>
  <c r="Q40" i="16"/>
  <c r="P40" i="16"/>
  <c r="O40" i="16"/>
  <c r="N40" i="16"/>
  <c r="M40" i="16"/>
  <c r="L40" i="16"/>
  <c r="K40" i="16"/>
  <c r="J40" i="16"/>
  <c r="I40" i="16"/>
  <c r="H40" i="16"/>
  <c r="G40" i="16"/>
  <c r="F40" i="16"/>
  <c r="E40" i="16"/>
  <c r="D40" i="16"/>
  <c r="C40" i="16"/>
  <c r="B40" i="16"/>
  <c r="S31" i="16"/>
  <c r="R31" i="16"/>
  <c r="Q31" i="16"/>
  <c r="P31" i="16"/>
  <c r="O31" i="16"/>
  <c r="N31" i="16"/>
  <c r="M31" i="16"/>
  <c r="L31" i="16"/>
  <c r="K31" i="16"/>
  <c r="J31" i="16"/>
  <c r="I31" i="16"/>
  <c r="H31" i="16"/>
  <c r="G31" i="16"/>
  <c r="F31" i="16"/>
  <c r="E31" i="16"/>
  <c r="D31" i="16"/>
  <c r="C31" i="16"/>
  <c r="B31" i="16"/>
  <c r="T15" i="16"/>
  <c r="T14" i="16"/>
  <c r="S13" i="16"/>
  <c r="R13" i="16"/>
  <c r="R55" i="16" s="1"/>
  <c r="Q13" i="16"/>
  <c r="Q54" i="16" s="1"/>
  <c r="P13" i="16"/>
  <c r="P54" i="16" s="1"/>
  <c r="O13" i="16"/>
  <c r="O54" i="16" s="1"/>
  <c r="N13" i="16"/>
  <c r="N55" i="16" s="1"/>
  <c r="M13" i="16"/>
  <c r="M54" i="16" s="1"/>
  <c r="L13" i="16"/>
  <c r="K13" i="16"/>
  <c r="J13" i="16"/>
  <c r="I13" i="16"/>
  <c r="I55" i="16" s="1"/>
  <c r="H13" i="16"/>
  <c r="H54" i="16" s="1"/>
  <c r="G13" i="16"/>
  <c r="G54" i="16" s="1"/>
  <c r="F13" i="16"/>
  <c r="F54" i="16" s="1"/>
  <c r="E13" i="16"/>
  <c r="E54" i="16" s="1"/>
  <c r="D13" i="16"/>
  <c r="C13" i="16"/>
  <c r="C54" i="16" s="1"/>
  <c r="B13" i="16"/>
  <c r="B54" i="16" s="1"/>
  <c r="S10" i="16"/>
  <c r="R10" i="16"/>
  <c r="Q10" i="16"/>
  <c r="P10" i="16"/>
  <c r="O10" i="16"/>
  <c r="N10" i="16"/>
  <c r="M10" i="16"/>
  <c r="L10" i="16"/>
  <c r="K10" i="16"/>
  <c r="J10" i="16"/>
  <c r="I10" i="16"/>
  <c r="H10" i="16"/>
  <c r="G10" i="16"/>
  <c r="F10" i="16"/>
  <c r="E10" i="16"/>
  <c r="D10" i="16"/>
  <c r="C10" i="16"/>
  <c r="B10" i="16"/>
  <c r="T10" i="16" s="1"/>
  <c r="T8" i="16"/>
  <c r="E88" i="15"/>
  <c r="G87" i="15"/>
  <c r="H87" i="15" s="1"/>
  <c r="F87" i="15"/>
  <c r="E87" i="15"/>
  <c r="D87" i="15"/>
  <c r="C87" i="15"/>
  <c r="B87" i="15"/>
  <c r="G86" i="15"/>
  <c r="F86" i="15"/>
  <c r="E86" i="15"/>
  <c r="D86" i="15"/>
  <c r="C86" i="15"/>
  <c r="H86" i="15" s="1"/>
  <c r="B86" i="15"/>
  <c r="G85" i="15"/>
  <c r="G88" i="15" s="1"/>
  <c r="F85" i="15"/>
  <c r="F88" i="15" s="1"/>
  <c r="E85" i="15"/>
  <c r="D85" i="15"/>
  <c r="D88" i="15" s="1"/>
  <c r="C85" i="15"/>
  <c r="C88" i="15" s="1"/>
  <c r="B85" i="15"/>
  <c r="B88" i="15" s="1"/>
  <c r="H88" i="15" s="1"/>
  <c r="G82" i="15"/>
  <c r="F82" i="15"/>
  <c r="E82" i="15"/>
  <c r="D82" i="15"/>
  <c r="C82" i="15"/>
  <c r="B82" i="15"/>
  <c r="H82" i="15" s="1"/>
  <c r="G81" i="15"/>
  <c r="G83" i="15" s="1"/>
  <c r="G90" i="15" s="1"/>
  <c r="F81" i="15"/>
  <c r="E81" i="15"/>
  <c r="E83" i="15" s="1"/>
  <c r="E90" i="15" s="1"/>
  <c r="D81" i="15"/>
  <c r="D83" i="15" s="1"/>
  <c r="D90" i="15" s="1"/>
  <c r="C81" i="15"/>
  <c r="B81" i="15"/>
  <c r="B83" i="15" s="1"/>
  <c r="G80" i="15"/>
  <c r="F80" i="15"/>
  <c r="F83" i="15" s="1"/>
  <c r="F90" i="15" s="1"/>
  <c r="E80" i="15"/>
  <c r="D80" i="15"/>
  <c r="C80" i="15"/>
  <c r="C83" i="15" s="1"/>
  <c r="C90" i="15" s="1"/>
  <c r="B80" i="15"/>
  <c r="H80" i="15" s="1"/>
  <c r="C76" i="15"/>
  <c r="G75" i="15"/>
  <c r="F75" i="15"/>
  <c r="E75" i="15"/>
  <c r="D75" i="15"/>
  <c r="C75" i="15"/>
  <c r="B75" i="15"/>
  <c r="H75" i="15" s="1"/>
  <c r="G74" i="15"/>
  <c r="F74" i="15"/>
  <c r="E74" i="15"/>
  <c r="D74" i="15"/>
  <c r="C74" i="15"/>
  <c r="B74" i="15"/>
  <c r="H74" i="15" s="1"/>
  <c r="G73" i="15"/>
  <c r="F73" i="15"/>
  <c r="F76" i="15" s="1"/>
  <c r="E73" i="15"/>
  <c r="E76" i="15" s="1"/>
  <c r="D73" i="15"/>
  <c r="D76" i="15" s="1"/>
  <c r="C73" i="15"/>
  <c r="B73" i="15"/>
  <c r="G72" i="15"/>
  <c r="F72" i="15"/>
  <c r="E72" i="15"/>
  <c r="D72" i="15"/>
  <c r="C72" i="15"/>
  <c r="B72" i="15"/>
  <c r="H72" i="15" s="1"/>
  <c r="H71" i="15"/>
  <c r="G71" i="15"/>
  <c r="G76" i="15" s="1"/>
  <c r="F71" i="15"/>
  <c r="E71" i="15"/>
  <c r="D71" i="15"/>
  <c r="C71" i="15"/>
  <c r="B71" i="15"/>
  <c r="B76" i="15" s="1"/>
  <c r="H76" i="15" s="1"/>
  <c r="G69" i="15"/>
  <c r="F69" i="15"/>
  <c r="E69" i="15"/>
  <c r="H69" i="15" s="1"/>
  <c r="D69" i="15"/>
  <c r="C69" i="15"/>
  <c r="B69" i="15"/>
  <c r="G66" i="15"/>
  <c r="F66" i="15"/>
  <c r="E66" i="15"/>
  <c r="D66" i="15"/>
  <c r="C66" i="15"/>
  <c r="B66" i="15"/>
  <c r="H66" i="15" s="1"/>
  <c r="G65" i="15"/>
  <c r="F65" i="15"/>
  <c r="H65" i="15" s="1"/>
  <c r="E65" i="15"/>
  <c r="D65" i="15"/>
  <c r="C65" i="15"/>
  <c r="B65" i="15"/>
  <c r="G64" i="15"/>
  <c r="F64" i="15"/>
  <c r="E64" i="15"/>
  <c r="D64" i="15"/>
  <c r="C64" i="15"/>
  <c r="B64" i="15"/>
  <c r="H64" i="15" s="1"/>
  <c r="G63" i="15"/>
  <c r="F63" i="15"/>
  <c r="F67" i="15" s="1"/>
  <c r="F78" i="15" s="1"/>
  <c r="E63" i="15"/>
  <c r="E67" i="15" s="1"/>
  <c r="E78" i="15" s="1"/>
  <c r="D63" i="15"/>
  <c r="C63" i="15"/>
  <c r="C67" i="15" s="1"/>
  <c r="C78" i="15" s="1"/>
  <c r="B63" i="15"/>
  <c r="B67" i="15" s="1"/>
  <c r="G62" i="15"/>
  <c r="G67" i="15" s="1"/>
  <c r="F62" i="15"/>
  <c r="E62" i="15"/>
  <c r="D62" i="15"/>
  <c r="D67" i="15" s="1"/>
  <c r="D78" i="15" s="1"/>
  <c r="C62" i="15"/>
  <c r="B62" i="15"/>
  <c r="G60" i="15"/>
  <c r="F60" i="15"/>
  <c r="E60" i="15"/>
  <c r="D60" i="15"/>
  <c r="C60" i="15"/>
  <c r="H60" i="15" s="1"/>
  <c r="B60" i="15"/>
  <c r="G57" i="15"/>
  <c r="F57" i="15"/>
  <c r="E57" i="15"/>
  <c r="D57" i="15"/>
  <c r="C57" i="15"/>
  <c r="B57" i="15"/>
  <c r="H57" i="15" s="1"/>
  <c r="H56" i="15"/>
  <c r="G56" i="15"/>
  <c r="F56" i="15"/>
  <c r="E56" i="15"/>
  <c r="D56" i="15"/>
  <c r="C56" i="15"/>
  <c r="B56" i="15"/>
  <c r="G54" i="15"/>
  <c r="E54" i="15"/>
  <c r="D54" i="15"/>
  <c r="C54" i="15"/>
  <c r="B54" i="15"/>
  <c r="G51" i="15"/>
  <c r="F51" i="15"/>
  <c r="E51" i="15"/>
  <c r="D51" i="15"/>
  <c r="C51" i="15"/>
  <c r="B51" i="15"/>
  <c r="G46" i="15"/>
  <c r="F46" i="15"/>
  <c r="E46" i="15"/>
  <c r="D46" i="15"/>
  <c r="C46" i="15"/>
  <c r="B46" i="15"/>
  <c r="G40" i="15"/>
  <c r="F40" i="15"/>
  <c r="E40" i="15"/>
  <c r="D40" i="15"/>
  <c r="C40" i="15"/>
  <c r="B40" i="15"/>
  <c r="G31" i="15"/>
  <c r="F31" i="15"/>
  <c r="E31" i="15"/>
  <c r="D31" i="15"/>
  <c r="C31" i="15"/>
  <c r="B31" i="15"/>
  <c r="H15" i="15"/>
  <c r="H14" i="15"/>
  <c r="G13" i="15"/>
  <c r="G55" i="15" s="1"/>
  <c r="F13" i="15"/>
  <c r="F55" i="15" s="1"/>
  <c r="E13" i="15"/>
  <c r="E55" i="15" s="1"/>
  <c r="D13" i="15"/>
  <c r="D55" i="15" s="1"/>
  <c r="C13" i="15"/>
  <c r="C55" i="15" s="1"/>
  <c r="B13" i="15"/>
  <c r="H13" i="15" s="1"/>
  <c r="G10" i="15"/>
  <c r="F10" i="15"/>
  <c r="E10" i="15"/>
  <c r="D10" i="15"/>
  <c r="C10" i="15"/>
  <c r="B10" i="15"/>
  <c r="H10" i="15" s="1"/>
  <c r="H8" i="15"/>
  <c r="H131" i="3"/>
  <c r="G131" i="3"/>
  <c r="F131" i="3"/>
  <c r="E131" i="3"/>
  <c r="D131" i="3"/>
  <c r="C131" i="3"/>
  <c r="B131" i="3"/>
  <c r="G130" i="3"/>
  <c r="F130" i="3"/>
  <c r="E130" i="3"/>
  <c r="H130" i="3" s="1"/>
  <c r="D130" i="3"/>
  <c r="C130" i="3"/>
  <c r="B130" i="3"/>
  <c r="G129" i="3"/>
  <c r="F129" i="3"/>
  <c r="E129" i="3"/>
  <c r="D129" i="3"/>
  <c r="C129" i="3"/>
  <c r="B129" i="3"/>
  <c r="H129" i="3" s="1"/>
  <c r="G128" i="3"/>
  <c r="F128" i="3"/>
  <c r="E128" i="3"/>
  <c r="E132" i="3" s="1"/>
  <c r="D128" i="3"/>
  <c r="D132" i="3" s="1"/>
  <c r="C128" i="3"/>
  <c r="B128" i="3"/>
  <c r="B132" i="3" s="1"/>
  <c r="G127" i="3"/>
  <c r="G132" i="3" s="1"/>
  <c r="F127" i="3"/>
  <c r="H127" i="3" s="1"/>
  <c r="E127" i="3"/>
  <c r="D127" i="3"/>
  <c r="C127" i="3"/>
  <c r="C132" i="3" s="1"/>
  <c r="B127" i="3"/>
  <c r="G124" i="3"/>
  <c r="F124" i="3"/>
  <c r="E124" i="3"/>
  <c r="D124" i="3"/>
  <c r="C124" i="3"/>
  <c r="B124" i="3"/>
  <c r="H124" i="3" s="1"/>
  <c r="G123" i="3"/>
  <c r="H123" i="3" s="1"/>
  <c r="F123" i="3"/>
  <c r="E123" i="3"/>
  <c r="D123" i="3"/>
  <c r="C123" i="3"/>
  <c r="B123" i="3"/>
  <c r="G122" i="3"/>
  <c r="F122" i="3"/>
  <c r="E122" i="3"/>
  <c r="D122" i="3"/>
  <c r="C122" i="3"/>
  <c r="H122" i="3" s="1"/>
  <c r="B122" i="3"/>
  <c r="G121" i="3"/>
  <c r="G125" i="3" s="1"/>
  <c r="F121" i="3"/>
  <c r="F125" i="3" s="1"/>
  <c r="E121" i="3"/>
  <c r="D121" i="3"/>
  <c r="D125" i="3" s="1"/>
  <c r="C121" i="3"/>
  <c r="C125" i="3" s="1"/>
  <c r="B121" i="3"/>
  <c r="B125" i="3" s="1"/>
  <c r="H120" i="3"/>
  <c r="G120" i="3"/>
  <c r="F120" i="3"/>
  <c r="E120" i="3"/>
  <c r="E125" i="3" s="1"/>
  <c r="D120" i="3"/>
  <c r="C120" i="3"/>
  <c r="B120" i="3"/>
  <c r="G117" i="3"/>
  <c r="F117" i="3"/>
  <c r="E117" i="3"/>
  <c r="D117" i="3"/>
  <c r="C117" i="3"/>
  <c r="B117" i="3"/>
  <c r="H117" i="3" s="1"/>
  <c r="G116" i="3"/>
  <c r="F116" i="3"/>
  <c r="E116" i="3"/>
  <c r="D116" i="3"/>
  <c r="C116" i="3"/>
  <c r="H116" i="3" s="1"/>
  <c r="B116" i="3"/>
  <c r="G115" i="3"/>
  <c r="F115" i="3"/>
  <c r="E115" i="3"/>
  <c r="D115" i="3"/>
  <c r="C115" i="3"/>
  <c r="B115" i="3"/>
  <c r="H115" i="3" s="1"/>
  <c r="G114" i="3"/>
  <c r="F114" i="3"/>
  <c r="F118" i="3" s="1"/>
  <c r="E114" i="3"/>
  <c r="E118" i="3" s="1"/>
  <c r="D114" i="3"/>
  <c r="D118" i="3" s="1"/>
  <c r="C114" i="3"/>
  <c r="C118" i="3" s="1"/>
  <c r="B114" i="3"/>
  <c r="G113" i="3"/>
  <c r="G118" i="3" s="1"/>
  <c r="F113" i="3"/>
  <c r="E113" i="3"/>
  <c r="D113" i="3"/>
  <c r="C113" i="3"/>
  <c r="B113" i="3"/>
  <c r="H113" i="3" s="1"/>
  <c r="G110" i="3"/>
  <c r="F110" i="3"/>
  <c r="E110" i="3"/>
  <c r="D110" i="3"/>
  <c r="H110" i="3" s="1"/>
  <c r="C110" i="3"/>
  <c r="B110" i="3"/>
  <c r="G109" i="3"/>
  <c r="F109" i="3"/>
  <c r="E109" i="3"/>
  <c r="D109" i="3"/>
  <c r="C109" i="3"/>
  <c r="B109" i="3"/>
  <c r="H109" i="3" s="1"/>
  <c r="H108" i="3"/>
  <c r="G108" i="3"/>
  <c r="F108" i="3"/>
  <c r="E108" i="3"/>
  <c r="D108" i="3"/>
  <c r="D111" i="3" s="1"/>
  <c r="C108" i="3"/>
  <c r="C111" i="3" s="1"/>
  <c r="B108" i="3"/>
  <c r="G107" i="3"/>
  <c r="G111" i="3" s="1"/>
  <c r="F107" i="3"/>
  <c r="F111" i="3" s="1"/>
  <c r="E107" i="3"/>
  <c r="H107" i="3" s="1"/>
  <c r="D107" i="3"/>
  <c r="C107" i="3"/>
  <c r="B107" i="3"/>
  <c r="G106" i="3"/>
  <c r="F106" i="3"/>
  <c r="E106" i="3"/>
  <c r="D106" i="3"/>
  <c r="C106" i="3"/>
  <c r="B106" i="3"/>
  <c r="H106" i="3" s="1"/>
  <c r="G103" i="3"/>
  <c r="F103" i="3"/>
  <c r="H103" i="3" s="1"/>
  <c r="E103" i="3"/>
  <c r="D103" i="3"/>
  <c r="C103" i="3"/>
  <c r="B103" i="3"/>
  <c r="G102" i="3"/>
  <c r="F102" i="3"/>
  <c r="E102" i="3"/>
  <c r="D102" i="3"/>
  <c r="C102" i="3"/>
  <c r="B102" i="3"/>
  <c r="H102" i="3" s="1"/>
  <c r="G101" i="3"/>
  <c r="F101" i="3"/>
  <c r="F104" i="3" s="1"/>
  <c r="E101" i="3"/>
  <c r="E104" i="3" s="1"/>
  <c r="D101" i="3"/>
  <c r="C101" i="3"/>
  <c r="B101" i="3"/>
  <c r="H101" i="3" s="1"/>
  <c r="G100" i="3"/>
  <c r="H100" i="3" s="1"/>
  <c r="F100" i="3"/>
  <c r="E100" i="3"/>
  <c r="D100" i="3"/>
  <c r="C100" i="3"/>
  <c r="B100" i="3"/>
  <c r="G99" i="3"/>
  <c r="F99" i="3"/>
  <c r="E99" i="3"/>
  <c r="D99" i="3"/>
  <c r="D104" i="3" s="1"/>
  <c r="C99" i="3"/>
  <c r="H99" i="3" s="1"/>
  <c r="B99" i="3"/>
  <c r="H96" i="3"/>
  <c r="G96" i="3"/>
  <c r="F96" i="3"/>
  <c r="E96" i="3"/>
  <c r="D96" i="3"/>
  <c r="C96" i="3"/>
  <c r="B96" i="3"/>
  <c r="G95" i="3"/>
  <c r="F95" i="3"/>
  <c r="E95" i="3"/>
  <c r="D95" i="3"/>
  <c r="C95" i="3"/>
  <c r="B95" i="3"/>
  <c r="H95" i="3" s="1"/>
  <c r="G94" i="3"/>
  <c r="G97" i="3" s="1"/>
  <c r="F94" i="3"/>
  <c r="E94" i="3"/>
  <c r="D94" i="3"/>
  <c r="D97" i="3" s="1"/>
  <c r="C94" i="3"/>
  <c r="C97" i="3" s="1"/>
  <c r="B94" i="3"/>
  <c r="B97" i="3" s="1"/>
  <c r="G93" i="3"/>
  <c r="F93" i="3"/>
  <c r="E93" i="3"/>
  <c r="D93" i="3"/>
  <c r="C93" i="3"/>
  <c r="H93" i="3" s="1"/>
  <c r="B93" i="3"/>
  <c r="G92" i="3"/>
  <c r="F92" i="3"/>
  <c r="F97" i="3" s="1"/>
  <c r="E92" i="3"/>
  <c r="E97" i="3" s="1"/>
  <c r="D92" i="3"/>
  <c r="C92" i="3"/>
  <c r="B92" i="3"/>
  <c r="H92" i="3" s="1"/>
  <c r="G87" i="3"/>
  <c r="F87" i="3"/>
  <c r="E87" i="3"/>
  <c r="D87" i="3"/>
  <c r="C87" i="3"/>
  <c r="B87" i="3"/>
  <c r="H87" i="3" s="1"/>
  <c r="G86" i="3"/>
  <c r="G88" i="3" s="1"/>
  <c r="F86" i="3"/>
  <c r="F88" i="3" s="1"/>
  <c r="E86" i="3"/>
  <c r="D86" i="3"/>
  <c r="D88" i="3" s="1"/>
  <c r="C86" i="3"/>
  <c r="B86" i="3"/>
  <c r="G85" i="3"/>
  <c r="F85" i="3"/>
  <c r="E85" i="3"/>
  <c r="E88" i="3" s="1"/>
  <c r="D85" i="3"/>
  <c r="C85" i="3"/>
  <c r="C88" i="3" s="1"/>
  <c r="C90" i="3" s="1"/>
  <c r="B85" i="3"/>
  <c r="H85" i="3" s="1"/>
  <c r="C83" i="3"/>
  <c r="G82" i="3"/>
  <c r="G83" i="3" s="1"/>
  <c r="F82" i="3"/>
  <c r="E82" i="3"/>
  <c r="H82" i="3" s="1"/>
  <c r="D82" i="3"/>
  <c r="C82" i="3"/>
  <c r="B82" i="3"/>
  <c r="G81" i="3"/>
  <c r="F81" i="3"/>
  <c r="E81" i="3"/>
  <c r="D81" i="3"/>
  <c r="C81" i="3"/>
  <c r="B81" i="3"/>
  <c r="H81" i="3" s="1"/>
  <c r="G80" i="3"/>
  <c r="F80" i="3"/>
  <c r="F83" i="3" s="1"/>
  <c r="F90" i="3" s="1"/>
  <c r="E80" i="3"/>
  <c r="E83" i="3" s="1"/>
  <c r="D80" i="3"/>
  <c r="D83" i="3" s="1"/>
  <c r="D90" i="3" s="1"/>
  <c r="C80" i="3"/>
  <c r="B80" i="3"/>
  <c r="H80" i="3" s="1"/>
  <c r="G75" i="3"/>
  <c r="F75" i="3"/>
  <c r="E75" i="3"/>
  <c r="D75" i="3"/>
  <c r="C75" i="3"/>
  <c r="B75" i="3"/>
  <c r="H75" i="3" s="1"/>
  <c r="G74" i="3"/>
  <c r="H74" i="3" s="1"/>
  <c r="F74" i="3"/>
  <c r="E74" i="3"/>
  <c r="D74" i="3"/>
  <c r="C74" i="3"/>
  <c r="B74" i="3"/>
  <c r="G73" i="3"/>
  <c r="F73" i="3"/>
  <c r="E73" i="3"/>
  <c r="D73" i="3"/>
  <c r="C73" i="3"/>
  <c r="H73" i="3" s="1"/>
  <c r="B73" i="3"/>
  <c r="G72" i="3"/>
  <c r="G76" i="3" s="1"/>
  <c r="F72" i="3"/>
  <c r="F76" i="3" s="1"/>
  <c r="E72" i="3"/>
  <c r="D72" i="3"/>
  <c r="D76" i="3" s="1"/>
  <c r="C72" i="3"/>
  <c r="C76" i="3" s="1"/>
  <c r="B72" i="3"/>
  <c r="B76" i="3" s="1"/>
  <c r="H71" i="3"/>
  <c r="G71" i="3"/>
  <c r="F71" i="3"/>
  <c r="E71" i="3"/>
  <c r="E76" i="3" s="1"/>
  <c r="D71" i="3"/>
  <c r="C71" i="3"/>
  <c r="B71" i="3"/>
  <c r="G69" i="3"/>
  <c r="F69" i="3"/>
  <c r="E69" i="3"/>
  <c r="D69" i="3"/>
  <c r="C69" i="3"/>
  <c r="B69" i="3"/>
  <c r="H69" i="3" s="1"/>
  <c r="B67" i="3"/>
  <c r="B78" i="3" s="1"/>
  <c r="G66" i="3"/>
  <c r="F66" i="3"/>
  <c r="E66" i="3"/>
  <c r="D66" i="3"/>
  <c r="C66" i="3"/>
  <c r="H66" i="3" s="1"/>
  <c r="B66" i="3"/>
  <c r="G65" i="3"/>
  <c r="F65" i="3"/>
  <c r="E65" i="3"/>
  <c r="D65" i="3"/>
  <c r="C65" i="3"/>
  <c r="B65" i="3"/>
  <c r="H65" i="3" s="1"/>
  <c r="G64" i="3"/>
  <c r="F64" i="3"/>
  <c r="E64" i="3"/>
  <c r="E67" i="3" s="1"/>
  <c r="E78" i="3" s="1"/>
  <c r="D64" i="3"/>
  <c r="D67" i="3" s="1"/>
  <c r="D78" i="3" s="1"/>
  <c r="C64" i="3"/>
  <c r="C67" i="3" s="1"/>
  <c r="C78" i="3" s="1"/>
  <c r="B64" i="3"/>
  <c r="G63" i="3"/>
  <c r="F63" i="3"/>
  <c r="E63" i="3"/>
  <c r="D63" i="3"/>
  <c r="C63" i="3"/>
  <c r="B63" i="3"/>
  <c r="H63" i="3" s="1"/>
  <c r="G62" i="3"/>
  <c r="G67" i="3" s="1"/>
  <c r="F62" i="3"/>
  <c r="F67" i="3" s="1"/>
  <c r="E62" i="3"/>
  <c r="D62" i="3"/>
  <c r="C62" i="3"/>
  <c r="B62" i="3"/>
  <c r="H62" i="3" s="1"/>
  <c r="G60" i="3"/>
  <c r="F60" i="3"/>
  <c r="E60" i="3"/>
  <c r="D60" i="3"/>
  <c r="H60" i="3" s="1"/>
  <c r="C60" i="3"/>
  <c r="B60" i="3"/>
  <c r="G57" i="3"/>
  <c r="F57" i="3"/>
  <c r="E57" i="3"/>
  <c r="D57" i="3"/>
  <c r="C57" i="3"/>
  <c r="B57" i="3"/>
  <c r="H57" i="3" s="1"/>
  <c r="H56" i="3"/>
  <c r="G56" i="3"/>
  <c r="F56" i="3"/>
  <c r="E56" i="3"/>
  <c r="D56" i="3"/>
  <c r="C56" i="3"/>
  <c r="B56" i="3"/>
  <c r="E55" i="3"/>
  <c r="D54" i="3"/>
  <c r="C54" i="3"/>
  <c r="B54" i="3"/>
  <c r="G51" i="3"/>
  <c r="F51" i="3"/>
  <c r="E51" i="3"/>
  <c r="D51" i="3"/>
  <c r="C51" i="3"/>
  <c r="B51" i="3"/>
  <c r="G46" i="3"/>
  <c r="F46" i="3"/>
  <c r="E46" i="3"/>
  <c r="D46" i="3"/>
  <c r="C46" i="3"/>
  <c r="B46" i="3"/>
  <c r="G40" i="3"/>
  <c r="F40" i="3"/>
  <c r="E40" i="3"/>
  <c r="D40" i="3"/>
  <c r="C40" i="3"/>
  <c r="B40" i="3"/>
  <c r="G31" i="3"/>
  <c r="F31" i="3"/>
  <c r="E31" i="3"/>
  <c r="D31" i="3"/>
  <c r="C31" i="3"/>
  <c r="B31" i="3"/>
  <c r="H15" i="3"/>
  <c r="H14" i="3"/>
  <c r="G13" i="3"/>
  <c r="G54" i="3" s="1"/>
  <c r="F13" i="3"/>
  <c r="F55" i="3" s="1"/>
  <c r="E13" i="3"/>
  <c r="E54" i="3" s="1"/>
  <c r="D13" i="3"/>
  <c r="D55" i="3" s="1"/>
  <c r="C13" i="3"/>
  <c r="C55" i="3" s="1"/>
  <c r="B13" i="3"/>
  <c r="B55" i="3" s="1"/>
  <c r="G10" i="3"/>
  <c r="F10" i="3"/>
  <c r="E10" i="3"/>
  <c r="D10" i="3"/>
  <c r="C10" i="3"/>
  <c r="B10" i="3"/>
  <c r="H10" i="3" s="1"/>
  <c r="H8" i="3"/>
  <c r="S87" i="2"/>
  <c r="P87" i="2"/>
  <c r="O87" i="2"/>
  <c r="M87" i="2"/>
  <c r="L87" i="2"/>
  <c r="K87" i="2"/>
  <c r="J87" i="2"/>
  <c r="I87" i="2"/>
  <c r="D87" i="2"/>
  <c r="B87" i="2"/>
  <c r="S86" i="2"/>
  <c r="O86" i="2"/>
  <c r="L86" i="2"/>
  <c r="K86" i="2"/>
  <c r="J86" i="2"/>
  <c r="I86" i="2"/>
  <c r="F86" i="2"/>
  <c r="D86" i="2"/>
  <c r="B86" i="2"/>
  <c r="O85" i="2"/>
  <c r="O88" i="2" s="1"/>
  <c r="I85" i="2"/>
  <c r="I88" i="2" s="1"/>
  <c r="H85" i="2"/>
  <c r="E85" i="2"/>
  <c r="D85" i="2"/>
  <c r="D88" i="2" s="1"/>
  <c r="B85" i="2"/>
  <c r="I83" i="2"/>
  <c r="I90" i="2" s="1"/>
  <c r="P82" i="2"/>
  <c r="O82" i="2"/>
  <c r="M82" i="2"/>
  <c r="L82" i="2"/>
  <c r="I82" i="2"/>
  <c r="H82" i="2"/>
  <c r="G82" i="2"/>
  <c r="F82" i="2"/>
  <c r="D82" i="2"/>
  <c r="B82" i="2"/>
  <c r="O81" i="2"/>
  <c r="L81" i="2"/>
  <c r="J81" i="2"/>
  <c r="I81" i="2"/>
  <c r="H81" i="2"/>
  <c r="G81" i="2"/>
  <c r="F81" i="2"/>
  <c r="E81" i="2"/>
  <c r="D81" i="2"/>
  <c r="B81" i="2"/>
  <c r="B83" i="2" s="1"/>
  <c r="O80" i="2"/>
  <c r="O83" i="2" s="1"/>
  <c r="O90" i="2" s="1"/>
  <c r="I80" i="2"/>
  <c r="F80" i="2"/>
  <c r="F83" i="2" s="1"/>
  <c r="F90" i="2" s="1"/>
  <c r="E80" i="2"/>
  <c r="E83" i="2" s="1"/>
  <c r="E90" i="2" s="1"/>
  <c r="D80" i="2"/>
  <c r="D83" i="2" s="1"/>
  <c r="B80" i="2"/>
  <c r="E78" i="2"/>
  <c r="P76" i="2"/>
  <c r="L76" i="2"/>
  <c r="E76" i="2"/>
  <c r="D76" i="2"/>
  <c r="C76" i="2"/>
  <c r="B76" i="2"/>
  <c r="S75" i="2"/>
  <c r="R75" i="2"/>
  <c r="Q75" i="2"/>
  <c r="P75" i="2"/>
  <c r="O75" i="2"/>
  <c r="N75" i="2"/>
  <c r="M75" i="2"/>
  <c r="L75" i="2"/>
  <c r="K75" i="2"/>
  <c r="K76" i="2" s="1"/>
  <c r="J75" i="2"/>
  <c r="I75" i="2"/>
  <c r="H75" i="2"/>
  <c r="G75" i="2"/>
  <c r="F75" i="2"/>
  <c r="E75" i="2"/>
  <c r="D75" i="2"/>
  <c r="C75" i="2"/>
  <c r="B75" i="2"/>
  <c r="T75" i="2" s="1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S73" i="2"/>
  <c r="T73" i="2" s="1"/>
  <c r="R73" i="2"/>
  <c r="Q73" i="2"/>
  <c r="P73" i="2"/>
  <c r="O73" i="2"/>
  <c r="N73" i="2"/>
  <c r="M73" i="2"/>
  <c r="M76" i="2" s="1"/>
  <c r="L73" i="2"/>
  <c r="K73" i="2"/>
  <c r="J73" i="2"/>
  <c r="J76" i="2" s="1"/>
  <c r="I73" i="2"/>
  <c r="H73" i="2"/>
  <c r="G73" i="2"/>
  <c r="F73" i="2"/>
  <c r="E73" i="2"/>
  <c r="D73" i="2"/>
  <c r="C73" i="2"/>
  <c r="B73" i="2"/>
  <c r="S72" i="2"/>
  <c r="R72" i="2"/>
  <c r="T72" i="2" s="1"/>
  <c r="Q72" i="2"/>
  <c r="P72" i="2"/>
  <c r="O72" i="2"/>
  <c r="N72" i="2"/>
  <c r="M72" i="2"/>
  <c r="L72" i="2"/>
  <c r="K72" i="2"/>
  <c r="J72" i="2"/>
  <c r="I72" i="2"/>
  <c r="I76" i="2" s="1"/>
  <c r="I78" i="2" s="1"/>
  <c r="H72" i="2"/>
  <c r="H76" i="2" s="1"/>
  <c r="G72" i="2"/>
  <c r="F72" i="2"/>
  <c r="E72" i="2"/>
  <c r="D72" i="2"/>
  <c r="C72" i="2"/>
  <c r="B72" i="2"/>
  <c r="S71" i="2"/>
  <c r="S76" i="2" s="1"/>
  <c r="R71" i="2"/>
  <c r="R76" i="2" s="1"/>
  <c r="Q71" i="2"/>
  <c r="Q76" i="2" s="1"/>
  <c r="P71" i="2"/>
  <c r="O71" i="2"/>
  <c r="O76" i="2" s="1"/>
  <c r="N71" i="2"/>
  <c r="N76" i="2" s="1"/>
  <c r="M71" i="2"/>
  <c r="L71" i="2"/>
  <c r="K71" i="2"/>
  <c r="J71" i="2"/>
  <c r="I71" i="2"/>
  <c r="H71" i="2"/>
  <c r="G71" i="2"/>
  <c r="G76" i="2" s="1"/>
  <c r="F71" i="2"/>
  <c r="F76" i="2" s="1"/>
  <c r="E71" i="2"/>
  <c r="D71" i="2"/>
  <c r="C71" i="2"/>
  <c r="B71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B69" i="2"/>
  <c r="T69" i="2" s="1"/>
  <c r="R67" i="2"/>
  <c r="R78" i="2" s="1"/>
  <c r="Q67" i="2"/>
  <c r="Q78" i="2" s="1"/>
  <c r="P67" i="2"/>
  <c r="P78" i="2" s="1"/>
  <c r="O67" i="2"/>
  <c r="I67" i="2"/>
  <c r="E67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D67" i="2" s="1"/>
  <c r="D78" i="2" s="1"/>
  <c r="C66" i="2"/>
  <c r="T66" i="2" s="1"/>
  <c r="B66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T65" i="2" s="1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F67" i="2" s="1"/>
  <c r="E64" i="2"/>
  <c r="D64" i="2"/>
  <c r="C64" i="2"/>
  <c r="C67" i="2" s="1"/>
  <c r="C78" i="2" s="1"/>
  <c r="B64" i="2"/>
  <c r="T64" i="2" s="1"/>
  <c r="S63" i="2"/>
  <c r="R63" i="2"/>
  <c r="Q63" i="2"/>
  <c r="P63" i="2"/>
  <c r="O63" i="2"/>
  <c r="N63" i="2"/>
  <c r="M63" i="2"/>
  <c r="L63" i="2"/>
  <c r="K63" i="2"/>
  <c r="T63" i="2" s="1"/>
  <c r="J63" i="2"/>
  <c r="I63" i="2"/>
  <c r="H63" i="2"/>
  <c r="G63" i="2"/>
  <c r="F63" i="2"/>
  <c r="E63" i="2"/>
  <c r="D63" i="2"/>
  <c r="C63" i="2"/>
  <c r="B63" i="2"/>
  <c r="B67" i="2" s="1"/>
  <c r="S62" i="2"/>
  <c r="S67" i="2" s="1"/>
  <c r="S78" i="2" s="1"/>
  <c r="R62" i="2"/>
  <c r="Q62" i="2"/>
  <c r="P62" i="2"/>
  <c r="O62" i="2"/>
  <c r="N62" i="2"/>
  <c r="N67" i="2" s="1"/>
  <c r="M62" i="2"/>
  <c r="M67" i="2" s="1"/>
  <c r="L62" i="2"/>
  <c r="L67" i="2" s="1"/>
  <c r="L78" i="2" s="1"/>
  <c r="K62" i="2"/>
  <c r="K67" i="2" s="1"/>
  <c r="J62" i="2"/>
  <c r="T62" i="2" s="1"/>
  <c r="I62" i="2"/>
  <c r="H62" i="2"/>
  <c r="H67" i="2" s="1"/>
  <c r="G62" i="2"/>
  <c r="G67" i="2" s="1"/>
  <c r="F62" i="2"/>
  <c r="E62" i="2"/>
  <c r="D62" i="2"/>
  <c r="C62" i="2"/>
  <c r="B62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T60" i="2" s="1"/>
  <c r="B60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T57" i="2" s="1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T56" i="2" s="1"/>
  <c r="Q55" i="2"/>
  <c r="P55" i="2"/>
  <c r="O55" i="2"/>
  <c r="I55" i="2"/>
  <c r="H55" i="2"/>
  <c r="G55" i="2"/>
  <c r="F55" i="2"/>
  <c r="S54" i="2"/>
  <c r="O54" i="2"/>
  <c r="N54" i="2"/>
  <c r="J54" i="2"/>
  <c r="H54" i="2"/>
  <c r="G54" i="2"/>
  <c r="F54" i="2"/>
  <c r="E54" i="2"/>
  <c r="O51" i="2"/>
  <c r="L51" i="2"/>
  <c r="I51" i="2"/>
  <c r="F51" i="2"/>
  <c r="E51" i="2"/>
  <c r="D51" i="2"/>
  <c r="C51" i="2"/>
  <c r="B51" i="2"/>
  <c r="S50" i="2"/>
  <c r="R50" i="2"/>
  <c r="R87" i="2" s="1"/>
  <c r="Q50" i="2"/>
  <c r="Q87" i="2" s="1"/>
  <c r="P50" i="2"/>
  <c r="N50" i="2"/>
  <c r="N87" i="2" s="1"/>
  <c r="M50" i="2"/>
  <c r="L50" i="2"/>
  <c r="K50" i="2"/>
  <c r="J50" i="2"/>
  <c r="H50" i="2"/>
  <c r="H87" i="2" s="1"/>
  <c r="G50" i="2"/>
  <c r="G87" i="2" s="1"/>
  <c r="F50" i="2"/>
  <c r="F87" i="2" s="1"/>
  <c r="E50" i="2"/>
  <c r="E87" i="2" s="1"/>
  <c r="C50" i="2"/>
  <c r="C87" i="2" s="1"/>
  <c r="S49" i="2"/>
  <c r="R49" i="2"/>
  <c r="R86" i="2" s="1"/>
  <c r="Q49" i="2"/>
  <c r="Q51" i="2" s="1"/>
  <c r="P49" i="2"/>
  <c r="P86" i="2" s="1"/>
  <c r="N49" i="2"/>
  <c r="N86" i="2" s="1"/>
  <c r="M49" i="2"/>
  <c r="M86" i="2" s="1"/>
  <c r="L49" i="2"/>
  <c r="K49" i="2"/>
  <c r="J49" i="2"/>
  <c r="H49" i="2"/>
  <c r="H86" i="2" s="1"/>
  <c r="G49" i="2"/>
  <c r="G86" i="2" s="1"/>
  <c r="F49" i="2"/>
  <c r="E49" i="2"/>
  <c r="E86" i="2" s="1"/>
  <c r="E88" i="2" s="1"/>
  <c r="C49" i="2"/>
  <c r="C86" i="2" s="1"/>
  <c r="S48" i="2"/>
  <c r="S51" i="2" s="1"/>
  <c r="R48" i="2"/>
  <c r="R51" i="2" s="1"/>
  <c r="Q48" i="2"/>
  <c r="Q85" i="2" s="1"/>
  <c r="P48" i="2"/>
  <c r="P51" i="2" s="1"/>
  <c r="N48" i="2"/>
  <c r="N51" i="2" s="1"/>
  <c r="M48" i="2"/>
  <c r="M51" i="2" s="1"/>
  <c r="L48" i="2"/>
  <c r="L85" i="2" s="1"/>
  <c r="L88" i="2" s="1"/>
  <c r="K48" i="2"/>
  <c r="K85" i="2" s="1"/>
  <c r="K88" i="2" s="1"/>
  <c r="J48" i="2"/>
  <c r="J85" i="2" s="1"/>
  <c r="J88" i="2" s="1"/>
  <c r="H48" i="2"/>
  <c r="H51" i="2" s="1"/>
  <c r="G48" i="2"/>
  <c r="G85" i="2" s="1"/>
  <c r="F48" i="2"/>
  <c r="F85" i="2" s="1"/>
  <c r="F88" i="2" s="1"/>
  <c r="E48" i="2"/>
  <c r="C48" i="2"/>
  <c r="C85" i="2" s="1"/>
  <c r="O46" i="2"/>
  <c r="L46" i="2"/>
  <c r="I46" i="2"/>
  <c r="F46" i="2"/>
  <c r="E46" i="2"/>
  <c r="D46" i="2"/>
  <c r="C46" i="2"/>
  <c r="B46" i="2"/>
  <c r="S45" i="2"/>
  <c r="S82" i="2" s="1"/>
  <c r="R45" i="2"/>
  <c r="R82" i="2" s="1"/>
  <c r="Q45" i="2"/>
  <c r="Q82" i="2" s="1"/>
  <c r="P45" i="2"/>
  <c r="N45" i="2"/>
  <c r="N82" i="2" s="1"/>
  <c r="M45" i="2"/>
  <c r="L45" i="2"/>
  <c r="K45" i="2"/>
  <c r="K82" i="2" s="1"/>
  <c r="J45" i="2"/>
  <c r="J82" i="2" s="1"/>
  <c r="H45" i="2"/>
  <c r="G45" i="2"/>
  <c r="F45" i="2"/>
  <c r="E45" i="2"/>
  <c r="E82" i="2" s="1"/>
  <c r="C45" i="2"/>
  <c r="C82" i="2" s="1"/>
  <c r="T82" i="2" s="1"/>
  <c r="S44" i="2"/>
  <c r="S81" i="2" s="1"/>
  <c r="R44" i="2"/>
  <c r="R81" i="2" s="1"/>
  <c r="Q44" i="2"/>
  <c r="Q46" i="2" s="1"/>
  <c r="P44" i="2"/>
  <c r="P81" i="2" s="1"/>
  <c r="N44" i="2"/>
  <c r="N81" i="2" s="1"/>
  <c r="M44" i="2"/>
  <c r="M81" i="2" s="1"/>
  <c r="L44" i="2"/>
  <c r="K44" i="2"/>
  <c r="K81" i="2" s="1"/>
  <c r="J44" i="2"/>
  <c r="H44" i="2"/>
  <c r="G44" i="2"/>
  <c r="F44" i="2"/>
  <c r="E44" i="2"/>
  <c r="C44" i="2"/>
  <c r="C81" i="2" s="1"/>
  <c r="S43" i="2"/>
  <c r="S46" i="2" s="1"/>
  <c r="R43" i="2"/>
  <c r="R46" i="2" s="1"/>
  <c r="Q43" i="2"/>
  <c r="Q80" i="2" s="1"/>
  <c r="P43" i="2"/>
  <c r="P46" i="2" s="1"/>
  <c r="N43" i="2"/>
  <c r="N46" i="2" s="1"/>
  <c r="M43" i="2"/>
  <c r="M46" i="2" s="1"/>
  <c r="L43" i="2"/>
  <c r="L80" i="2" s="1"/>
  <c r="L83" i="2" s="1"/>
  <c r="L90" i="2" s="1"/>
  <c r="K43" i="2"/>
  <c r="K46" i="2" s="1"/>
  <c r="J43" i="2"/>
  <c r="J46" i="2" s="1"/>
  <c r="H43" i="2"/>
  <c r="H46" i="2" s="1"/>
  <c r="G43" i="2"/>
  <c r="G46" i="2" s="1"/>
  <c r="F43" i="2"/>
  <c r="E43" i="2"/>
  <c r="C43" i="2"/>
  <c r="C80" i="2" s="1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T15" i="2"/>
  <c r="T14" i="2"/>
  <c r="S13" i="2"/>
  <c r="S55" i="2" s="1"/>
  <c r="R13" i="2"/>
  <c r="R54" i="2" s="1"/>
  <c r="Q13" i="2"/>
  <c r="Q54" i="2" s="1"/>
  <c r="P13" i="2"/>
  <c r="P54" i="2" s="1"/>
  <c r="O13" i="2"/>
  <c r="N13" i="2"/>
  <c r="N55" i="2" s="1"/>
  <c r="M13" i="2"/>
  <c r="M54" i="2" s="1"/>
  <c r="L13" i="2"/>
  <c r="L54" i="2" s="1"/>
  <c r="K13" i="2"/>
  <c r="K54" i="2" s="1"/>
  <c r="J13" i="2"/>
  <c r="J55" i="2" s="1"/>
  <c r="I13" i="2"/>
  <c r="I54" i="2" s="1"/>
  <c r="H13" i="2"/>
  <c r="G13" i="2"/>
  <c r="F13" i="2"/>
  <c r="E13" i="2"/>
  <c r="E55" i="2" s="1"/>
  <c r="D13" i="2"/>
  <c r="D54" i="2" s="1"/>
  <c r="C13" i="2"/>
  <c r="C54" i="2" s="1"/>
  <c r="B13" i="2"/>
  <c r="T13" i="2" s="1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T10" i="2" s="1"/>
  <c r="T8" i="2"/>
  <c r="G87" i="1"/>
  <c r="F87" i="1"/>
  <c r="F88" i="1" s="1"/>
  <c r="E87" i="1"/>
  <c r="E88" i="1" s="1"/>
  <c r="D87" i="1"/>
  <c r="C87" i="1"/>
  <c r="H87" i="1" s="1"/>
  <c r="B87" i="1"/>
  <c r="G86" i="1"/>
  <c r="F86" i="1"/>
  <c r="E86" i="1"/>
  <c r="D86" i="1"/>
  <c r="C86" i="1"/>
  <c r="B86" i="1"/>
  <c r="H86" i="1" s="1"/>
  <c r="G85" i="1"/>
  <c r="G88" i="1" s="1"/>
  <c r="F85" i="1"/>
  <c r="E85" i="1"/>
  <c r="D85" i="1"/>
  <c r="D88" i="1" s="1"/>
  <c r="C85" i="1"/>
  <c r="C88" i="1" s="1"/>
  <c r="B85" i="1"/>
  <c r="H85" i="1" s="1"/>
  <c r="D83" i="1"/>
  <c r="D90" i="1" s="1"/>
  <c r="G82" i="1"/>
  <c r="F82" i="1"/>
  <c r="E82" i="1"/>
  <c r="D82" i="1"/>
  <c r="C82" i="1"/>
  <c r="B82" i="1"/>
  <c r="H82" i="1" s="1"/>
  <c r="G81" i="1"/>
  <c r="F81" i="1"/>
  <c r="E81" i="1"/>
  <c r="D81" i="1"/>
  <c r="C81" i="1"/>
  <c r="C83" i="1" s="1"/>
  <c r="B81" i="1"/>
  <c r="G80" i="1"/>
  <c r="G83" i="1" s="1"/>
  <c r="G90" i="1" s="1"/>
  <c r="F80" i="1"/>
  <c r="F83" i="1" s="1"/>
  <c r="E80" i="1"/>
  <c r="H80" i="1" s="1"/>
  <c r="D80" i="1"/>
  <c r="C80" i="1"/>
  <c r="B80" i="1"/>
  <c r="B83" i="1" s="1"/>
  <c r="D76" i="1"/>
  <c r="G75" i="1"/>
  <c r="F75" i="1"/>
  <c r="H75" i="1" s="1"/>
  <c r="E75" i="1"/>
  <c r="D75" i="1"/>
  <c r="C75" i="1"/>
  <c r="B75" i="1"/>
  <c r="G74" i="1"/>
  <c r="F74" i="1"/>
  <c r="E74" i="1"/>
  <c r="D74" i="1"/>
  <c r="C74" i="1"/>
  <c r="B74" i="1"/>
  <c r="H74" i="1" s="1"/>
  <c r="G73" i="1"/>
  <c r="F73" i="1"/>
  <c r="F76" i="1" s="1"/>
  <c r="E73" i="1"/>
  <c r="E76" i="1" s="1"/>
  <c r="D73" i="1"/>
  <c r="C73" i="1"/>
  <c r="B73" i="1"/>
  <c r="H73" i="1" s="1"/>
  <c r="G72" i="1"/>
  <c r="G76" i="1" s="1"/>
  <c r="F72" i="1"/>
  <c r="E72" i="1"/>
  <c r="D72" i="1"/>
  <c r="C72" i="1"/>
  <c r="B72" i="1"/>
  <c r="G71" i="1"/>
  <c r="F71" i="1"/>
  <c r="E71" i="1"/>
  <c r="D71" i="1"/>
  <c r="C71" i="1"/>
  <c r="H71" i="1" s="1"/>
  <c r="B71" i="1"/>
  <c r="G69" i="1"/>
  <c r="F69" i="1"/>
  <c r="E69" i="1"/>
  <c r="D69" i="1"/>
  <c r="C69" i="1"/>
  <c r="B69" i="1"/>
  <c r="H69" i="1" s="1"/>
  <c r="G66" i="1"/>
  <c r="F66" i="1"/>
  <c r="E66" i="1"/>
  <c r="D66" i="1"/>
  <c r="C66" i="1"/>
  <c r="B66" i="1"/>
  <c r="H66" i="1" s="1"/>
  <c r="G65" i="1"/>
  <c r="F65" i="1"/>
  <c r="E65" i="1"/>
  <c r="D65" i="1"/>
  <c r="C65" i="1"/>
  <c r="B65" i="1"/>
  <c r="H65" i="1" s="1"/>
  <c r="G64" i="1"/>
  <c r="F64" i="1"/>
  <c r="E64" i="1"/>
  <c r="D64" i="1"/>
  <c r="C64" i="1"/>
  <c r="H64" i="1" s="1"/>
  <c r="B64" i="1"/>
  <c r="G63" i="1"/>
  <c r="F63" i="1"/>
  <c r="E63" i="1"/>
  <c r="D63" i="1"/>
  <c r="C63" i="1"/>
  <c r="B63" i="1"/>
  <c r="B67" i="1" s="1"/>
  <c r="G62" i="1"/>
  <c r="G67" i="1" s="1"/>
  <c r="G78" i="1" s="1"/>
  <c r="F62" i="1"/>
  <c r="F67" i="1" s="1"/>
  <c r="F78" i="1" s="1"/>
  <c r="E62" i="1"/>
  <c r="E67" i="1" s="1"/>
  <c r="E78" i="1" s="1"/>
  <c r="D62" i="1"/>
  <c r="D67" i="1" s="1"/>
  <c r="D78" i="1" s="1"/>
  <c r="C62" i="1"/>
  <c r="C67" i="1" s="1"/>
  <c r="B62" i="1"/>
  <c r="G60" i="1"/>
  <c r="F60" i="1"/>
  <c r="E60" i="1"/>
  <c r="D60" i="1"/>
  <c r="C60" i="1"/>
  <c r="B60" i="1"/>
  <c r="H60" i="1" s="1"/>
  <c r="G57" i="1"/>
  <c r="F57" i="1"/>
  <c r="E57" i="1"/>
  <c r="D57" i="1"/>
  <c r="C57" i="1"/>
  <c r="B57" i="1"/>
  <c r="H57" i="1" s="1"/>
  <c r="G56" i="1"/>
  <c r="F56" i="1"/>
  <c r="E56" i="1"/>
  <c r="D56" i="1"/>
  <c r="H56" i="1" s="1"/>
  <c r="C56" i="1"/>
  <c r="B56" i="1"/>
  <c r="G54" i="1"/>
  <c r="F54" i="1"/>
  <c r="D54" i="1"/>
  <c r="C54" i="1"/>
  <c r="B54" i="1"/>
  <c r="G51" i="1"/>
  <c r="F51" i="1"/>
  <c r="E51" i="1"/>
  <c r="D51" i="1"/>
  <c r="C51" i="1"/>
  <c r="B51" i="1"/>
  <c r="G46" i="1"/>
  <c r="F46" i="1"/>
  <c r="E46" i="1"/>
  <c r="D46" i="1"/>
  <c r="C46" i="1"/>
  <c r="B46" i="1"/>
  <c r="G40" i="1"/>
  <c r="F40" i="1"/>
  <c r="E40" i="1"/>
  <c r="D40" i="1"/>
  <c r="C40" i="1"/>
  <c r="B40" i="1"/>
  <c r="G31" i="1"/>
  <c r="F31" i="1"/>
  <c r="E31" i="1"/>
  <c r="D31" i="1"/>
  <c r="C31" i="1"/>
  <c r="B31" i="1"/>
  <c r="H15" i="1"/>
  <c r="H14" i="1"/>
  <c r="G13" i="1"/>
  <c r="G55" i="1" s="1"/>
  <c r="F13" i="1"/>
  <c r="F55" i="1" s="1"/>
  <c r="E13" i="1"/>
  <c r="E55" i="1" s="1"/>
  <c r="D13" i="1"/>
  <c r="D55" i="1" s="1"/>
  <c r="C13" i="1"/>
  <c r="C55" i="1" s="1"/>
  <c r="B13" i="1"/>
  <c r="H13" i="1" s="1"/>
  <c r="G10" i="1"/>
  <c r="F10" i="1"/>
  <c r="E10" i="1"/>
  <c r="D10" i="1"/>
  <c r="C10" i="1"/>
  <c r="H10" i="1" s="1"/>
  <c r="B10" i="1"/>
  <c r="H8" i="1"/>
  <c r="E90" i="3" l="1"/>
  <c r="B78" i="2"/>
  <c r="T87" i="16"/>
  <c r="S78" i="16"/>
  <c r="E90" i="17"/>
  <c r="F78" i="2"/>
  <c r="H125" i="3"/>
  <c r="R88" i="16"/>
  <c r="G90" i="19"/>
  <c r="B78" i="1"/>
  <c r="H67" i="1"/>
  <c r="G83" i="16"/>
  <c r="H88" i="2"/>
  <c r="T54" i="16"/>
  <c r="R78" i="16"/>
  <c r="O90" i="16"/>
  <c r="F90" i="1"/>
  <c r="H97" i="3"/>
  <c r="G78" i="15"/>
  <c r="H67" i="15"/>
  <c r="B78" i="15"/>
  <c r="H78" i="15" s="1"/>
  <c r="F88" i="16"/>
  <c r="C88" i="16"/>
  <c r="G78" i="2"/>
  <c r="T76" i="2"/>
  <c r="G88" i="16"/>
  <c r="G88" i="2"/>
  <c r="C90" i="1"/>
  <c r="H78" i="2"/>
  <c r="H88" i="16"/>
  <c r="H90" i="16" s="1"/>
  <c r="B90" i="16"/>
  <c r="N88" i="19"/>
  <c r="D78" i="16"/>
  <c r="D78" i="17"/>
  <c r="T87" i="2"/>
  <c r="K78" i="2"/>
  <c r="Q83" i="16"/>
  <c r="Q90" i="16" s="1"/>
  <c r="C88" i="2"/>
  <c r="F78" i="3"/>
  <c r="H76" i="3"/>
  <c r="S88" i="16"/>
  <c r="D90" i="17"/>
  <c r="C83" i="2"/>
  <c r="C90" i="2" s="1"/>
  <c r="M78" i="2"/>
  <c r="G78" i="3"/>
  <c r="H78" i="3" s="1"/>
  <c r="G90" i="3"/>
  <c r="T86" i="16"/>
  <c r="Q88" i="2"/>
  <c r="N78" i="2"/>
  <c r="O78" i="2"/>
  <c r="B90" i="15"/>
  <c r="H90" i="15" s="1"/>
  <c r="H83" i="15"/>
  <c r="D90" i="2"/>
  <c r="M78" i="16"/>
  <c r="H72" i="1"/>
  <c r="G125" i="20"/>
  <c r="G80" i="2"/>
  <c r="G83" i="2" s="1"/>
  <c r="G90" i="2" s="1"/>
  <c r="B104" i="3"/>
  <c r="B67" i="17"/>
  <c r="C76" i="1"/>
  <c r="C78" i="1" s="1"/>
  <c r="G51" i="2"/>
  <c r="H80" i="2"/>
  <c r="H83" i="2" s="1"/>
  <c r="H90" i="2" s="1"/>
  <c r="B83" i="3"/>
  <c r="H86" i="3"/>
  <c r="C104" i="3"/>
  <c r="F54" i="15"/>
  <c r="H54" i="15" s="1"/>
  <c r="H73" i="15"/>
  <c r="K46" i="16"/>
  <c r="K51" i="16"/>
  <c r="C67" i="16"/>
  <c r="L80" i="16"/>
  <c r="L83" i="16" s="1"/>
  <c r="L90" i="16" s="1"/>
  <c r="H62" i="17"/>
  <c r="C67" i="17"/>
  <c r="C78" i="17" s="1"/>
  <c r="H66" i="18"/>
  <c r="H80" i="20"/>
  <c r="B83" i="20"/>
  <c r="C125" i="20"/>
  <c r="B97" i="23"/>
  <c r="H92" i="23"/>
  <c r="P41" i="4"/>
  <c r="B44" i="4"/>
  <c r="K55" i="2"/>
  <c r="M85" i="2"/>
  <c r="M88" i="2" s="1"/>
  <c r="H64" i="3"/>
  <c r="B111" i="3"/>
  <c r="H114" i="3"/>
  <c r="L51" i="16"/>
  <c r="O55" i="16"/>
  <c r="T63" i="16"/>
  <c r="M80" i="16"/>
  <c r="M83" i="16" s="1"/>
  <c r="M90" i="16" s="1"/>
  <c r="B76" i="17"/>
  <c r="H71" i="17"/>
  <c r="E78" i="21"/>
  <c r="B78" i="22"/>
  <c r="B56" i="4"/>
  <c r="P13" i="4"/>
  <c r="E47" i="7"/>
  <c r="E50" i="7"/>
  <c r="E49" i="7"/>
  <c r="E48" i="7"/>
  <c r="H62" i="15"/>
  <c r="B76" i="1"/>
  <c r="B88" i="1"/>
  <c r="H88" i="1" s="1"/>
  <c r="L55" i="2"/>
  <c r="J80" i="2"/>
  <c r="J83" i="2" s="1"/>
  <c r="J90" i="2" s="1"/>
  <c r="N85" i="2"/>
  <c r="N88" i="2" s="1"/>
  <c r="H67" i="3"/>
  <c r="H94" i="3"/>
  <c r="H81" i="15"/>
  <c r="M51" i="16"/>
  <c r="P55" i="16"/>
  <c r="N80" i="16"/>
  <c r="N83" i="16" s="1"/>
  <c r="N90" i="16" s="1"/>
  <c r="E67" i="17"/>
  <c r="E78" i="17" s="1"/>
  <c r="B83" i="17"/>
  <c r="H87" i="17"/>
  <c r="C118" i="17"/>
  <c r="E88" i="19"/>
  <c r="S51" i="19"/>
  <c r="S87" i="19"/>
  <c r="T60" i="19"/>
  <c r="F67" i="21"/>
  <c r="F78" i="21" s="1"/>
  <c r="S46" i="22"/>
  <c r="H88" i="22"/>
  <c r="O78" i="22"/>
  <c r="F46" i="26"/>
  <c r="F45" i="26"/>
  <c r="F44" i="26"/>
  <c r="B54" i="26"/>
  <c r="G53" i="26"/>
  <c r="J51" i="2"/>
  <c r="M55" i="2"/>
  <c r="K80" i="2"/>
  <c r="K83" i="2" s="1"/>
  <c r="K90" i="2" s="1"/>
  <c r="H72" i="3"/>
  <c r="B118" i="3"/>
  <c r="H118" i="3" s="1"/>
  <c r="H121" i="3"/>
  <c r="B55" i="15"/>
  <c r="H55" i="15" s="1"/>
  <c r="H85" i="15"/>
  <c r="N51" i="16"/>
  <c r="Q55" i="16"/>
  <c r="T82" i="16"/>
  <c r="D76" i="17"/>
  <c r="H96" i="17"/>
  <c r="H13" i="18"/>
  <c r="Q46" i="19"/>
  <c r="F88" i="19"/>
  <c r="M51" i="19"/>
  <c r="M86" i="19"/>
  <c r="M88" i="19" s="1"/>
  <c r="T64" i="19"/>
  <c r="P83" i="19"/>
  <c r="T87" i="19"/>
  <c r="G67" i="21"/>
  <c r="T81" i="22"/>
  <c r="J88" i="22"/>
  <c r="P67" i="22"/>
  <c r="P78" i="22" s="1"/>
  <c r="E44" i="4"/>
  <c r="D55" i="14"/>
  <c r="B58" i="14"/>
  <c r="C97" i="17"/>
  <c r="N46" i="22"/>
  <c r="N80" i="22"/>
  <c r="N83" i="22" s="1"/>
  <c r="E54" i="1"/>
  <c r="H54" i="1" s="1"/>
  <c r="K51" i="2"/>
  <c r="P85" i="2"/>
  <c r="P88" i="2" s="1"/>
  <c r="Q86" i="2"/>
  <c r="T86" i="2" s="1"/>
  <c r="G104" i="3"/>
  <c r="E111" i="3"/>
  <c r="H63" i="15"/>
  <c r="P80" i="16"/>
  <c r="P83" i="16" s="1"/>
  <c r="P90" i="16" s="1"/>
  <c r="E85" i="16"/>
  <c r="G67" i="17"/>
  <c r="G78" i="17" s="1"/>
  <c r="H80" i="17"/>
  <c r="C83" i="17"/>
  <c r="C90" i="17" s="1"/>
  <c r="H124" i="17"/>
  <c r="G85" i="19"/>
  <c r="G88" i="19" s="1"/>
  <c r="G51" i="19"/>
  <c r="N51" i="19"/>
  <c r="N86" i="19"/>
  <c r="G78" i="19"/>
  <c r="H62" i="21"/>
  <c r="K88" i="22"/>
  <c r="K90" i="22" s="1"/>
  <c r="Q67" i="22"/>
  <c r="Q78" i="22" s="1"/>
  <c r="B67" i="23"/>
  <c r="H62" i="23"/>
  <c r="L44" i="4"/>
  <c r="L53" i="4" s="1"/>
  <c r="B19" i="14"/>
  <c r="D12" i="14"/>
  <c r="B22" i="14"/>
  <c r="B21" i="14"/>
  <c r="D21" i="14" s="1"/>
  <c r="B20" i="14"/>
  <c r="D20" i="14" s="1"/>
  <c r="G19" i="7"/>
  <c r="E67" i="18"/>
  <c r="E78" i="18" s="1"/>
  <c r="E46" i="22"/>
  <c r="E82" i="22"/>
  <c r="P46" i="22"/>
  <c r="P80" i="22"/>
  <c r="P83" i="22" s="1"/>
  <c r="M80" i="2"/>
  <c r="M83" i="2" s="1"/>
  <c r="H128" i="3"/>
  <c r="P51" i="16"/>
  <c r="F90" i="17"/>
  <c r="B111" i="17"/>
  <c r="F118" i="17"/>
  <c r="P51" i="19"/>
  <c r="P86" i="19"/>
  <c r="H78" i="19"/>
  <c r="G83" i="20"/>
  <c r="G90" i="20" s="1"/>
  <c r="B67" i="21"/>
  <c r="H63" i="21"/>
  <c r="R67" i="22"/>
  <c r="R78" i="22" s="1"/>
  <c r="T71" i="22"/>
  <c r="B76" i="22"/>
  <c r="O90" i="22"/>
  <c r="H56" i="23"/>
  <c r="M44" i="4"/>
  <c r="M53" i="4" s="1"/>
  <c r="P46" i="4"/>
  <c r="P50" i="4"/>
  <c r="B51" i="4"/>
  <c r="B57" i="4"/>
  <c r="C21" i="14"/>
  <c r="C20" i="14"/>
  <c r="C22" i="14"/>
  <c r="C19" i="14"/>
  <c r="B17" i="8"/>
  <c r="G17" i="8" s="1"/>
  <c r="B12" i="8"/>
  <c r="G11" i="8"/>
  <c r="G12" i="8" s="1"/>
  <c r="B18" i="8"/>
  <c r="G18" i="8" s="1"/>
  <c r="P46" i="19"/>
  <c r="P81" i="19"/>
  <c r="M46" i="22"/>
  <c r="M80" i="22"/>
  <c r="M83" i="22" s="1"/>
  <c r="H13" i="3"/>
  <c r="B83" i="21"/>
  <c r="H81" i="21"/>
  <c r="N80" i="2"/>
  <c r="N83" i="2" s="1"/>
  <c r="N90" i="2" s="1"/>
  <c r="R85" i="2"/>
  <c r="R88" i="2" s="1"/>
  <c r="R80" i="16"/>
  <c r="R83" i="16" s="1"/>
  <c r="R90" i="16" s="1"/>
  <c r="I78" i="19"/>
  <c r="T87" i="22"/>
  <c r="H83" i="22"/>
  <c r="H90" i="22" s="1"/>
  <c r="D78" i="23"/>
  <c r="H44" i="4"/>
  <c r="H53" i="4" s="1"/>
  <c r="C57" i="4"/>
  <c r="J22" i="10"/>
  <c r="I22" i="10"/>
  <c r="H22" i="10"/>
  <c r="L22" i="10"/>
  <c r="K22" i="10"/>
  <c r="L46" i="22"/>
  <c r="L80" i="22"/>
  <c r="L83" i="22" s="1"/>
  <c r="D55" i="19"/>
  <c r="F54" i="22"/>
  <c r="F55" i="22"/>
  <c r="G55" i="3"/>
  <c r="H55" i="3" s="1"/>
  <c r="K46" i="19"/>
  <c r="K80" i="19"/>
  <c r="K83" i="19" s="1"/>
  <c r="K90" i="19" s="1"/>
  <c r="H62" i="1"/>
  <c r="S85" i="2"/>
  <c r="S88" i="2" s="1"/>
  <c r="B88" i="2"/>
  <c r="R51" i="16"/>
  <c r="S80" i="16"/>
  <c r="S83" i="16" s="1"/>
  <c r="S90" i="16" s="1"/>
  <c r="H113" i="17"/>
  <c r="H76" i="18"/>
  <c r="B90" i="18"/>
  <c r="H83" i="18"/>
  <c r="R51" i="19"/>
  <c r="R86" i="19"/>
  <c r="F51" i="19"/>
  <c r="J67" i="19"/>
  <c r="J78" i="19" s="1"/>
  <c r="R76" i="19"/>
  <c r="G104" i="20"/>
  <c r="H104" i="20" s="1"/>
  <c r="E132" i="20"/>
  <c r="I54" i="22"/>
  <c r="D76" i="22"/>
  <c r="E78" i="23"/>
  <c r="I53" i="4"/>
  <c r="C65" i="14"/>
  <c r="E55" i="19"/>
  <c r="G54" i="22"/>
  <c r="G55" i="22"/>
  <c r="H63" i="1"/>
  <c r="R55" i="2"/>
  <c r="P80" i="2"/>
  <c r="P83" i="2" s="1"/>
  <c r="Q81" i="2"/>
  <c r="Q83" i="2" s="1"/>
  <c r="Q90" i="2" s="1"/>
  <c r="B88" i="3"/>
  <c r="H88" i="3" s="1"/>
  <c r="B55" i="16"/>
  <c r="D54" i="17"/>
  <c r="H54" i="17" s="1"/>
  <c r="C88" i="17"/>
  <c r="H88" i="17" s="1"/>
  <c r="G97" i="17"/>
  <c r="E111" i="17"/>
  <c r="L51" i="19"/>
  <c r="K67" i="19"/>
  <c r="K78" i="19" s="1"/>
  <c r="S76" i="19"/>
  <c r="T76" i="19" s="1"/>
  <c r="H100" i="20"/>
  <c r="H114" i="20"/>
  <c r="F132" i="20"/>
  <c r="G76" i="21"/>
  <c r="H76" i="21" s="1"/>
  <c r="P51" i="22"/>
  <c r="P85" i="22"/>
  <c r="P88" i="22" s="1"/>
  <c r="E76" i="22"/>
  <c r="J83" i="22"/>
  <c r="J46" i="19"/>
  <c r="J80" i="19"/>
  <c r="J83" i="19" s="1"/>
  <c r="T82" i="22"/>
  <c r="T71" i="2"/>
  <c r="C47" i="7"/>
  <c r="C50" i="7"/>
  <c r="C49" i="7"/>
  <c r="C48" i="7"/>
  <c r="B55" i="1"/>
  <c r="H55" i="1" s="1"/>
  <c r="C55" i="16"/>
  <c r="H69" i="18"/>
  <c r="L67" i="19"/>
  <c r="L78" i="19" s="1"/>
  <c r="N67" i="19"/>
  <c r="N78" i="19" s="1"/>
  <c r="T71" i="19"/>
  <c r="H85" i="19"/>
  <c r="H88" i="19" s="1"/>
  <c r="H101" i="20"/>
  <c r="H111" i="20"/>
  <c r="C118" i="20"/>
  <c r="H118" i="20" s="1"/>
  <c r="G132" i="20"/>
  <c r="C46" i="22"/>
  <c r="F78" i="22"/>
  <c r="J83" i="16"/>
  <c r="J90" i="16" s="1"/>
  <c r="R80" i="2"/>
  <c r="R83" i="2" s="1"/>
  <c r="F54" i="3"/>
  <c r="H54" i="3" s="1"/>
  <c r="T13" i="16"/>
  <c r="C81" i="16"/>
  <c r="T81" i="16" s="1"/>
  <c r="E90" i="18"/>
  <c r="C54" i="19"/>
  <c r="M67" i="19"/>
  <c r="M78" i="19" s="1"/>
  <c r="I88" i="19"/>
  <c r="I90" i="19" s="1"/>
  <c r="E83" i="22"/>
  <c r="E90" i="22" s="1"/>
  <c r="E78" i="22"/>
  <c r="G21" i="14"/>
  <c r="H99" i="17"/>
  <c r="J67" i="2"/>
  <c r="J78" i="2" s="1"/>
  <c r="S80" i="2"/>
  <c r="S83" i="2" s="1"/>
  <c r="T81" i="2"/>
  <c r="F132" i="3"/>
  <c r="H132" i="3" s="1"/>
  <c r="E55" i="16"/>
  <c r="B104" i="17"/>
  <c r="H106" i="17"/>
  <c r="H130" i="17"/>
  <c r="B55" i="18"/>
  <c r="H55" i="18" s="1"/>
  <c r="F90" i="18"/>
  <c r="T66" i="19"/>
  <c r="J85" i="19"/>
  <c r="J88" i="19" s="1"/>
  <c r="E97" i="20"/>
  <c r="D111" i="20"/>
  <c r="B132" i="20"/>
  <c r="H132" i="20" s="1"/>
  <c r="H128" i="20"/>
  <c r="F90" i="21"/>
  <c r="F46" i="22"/>
  <c r="S51" i="22"/>
  <c r="T62" i="22"/>
  <c r="H132" i="23"/>
  <c r="B125" i="17"/>
  <c r="H125" i="17" s="1"/>
  <c r="H120" i="17"/>
  <c r="S78" i="19"/>
  <c r="E83" i="1"/>
  <c r="E90" i="1" s="1"/>
  <c r="H82" i="20"/>
  <c r="E45" i="28"/>
  <c r="E44" i="28"/>
  <c r="H54" i="22"/>
  <c r="H55" i="22"/>
  <c r="B55" i="2"/>
  <c r="F55" i="16"/>
  <c r="B76" i="16"/>
  <c r="T76" i="16" s="1"/>
  <c r="H64" i="17"/>
  <c r="H107" i="17"/>
  <c r="B132" i="17"/>
  <c r="H127" i="17"/>
  <c r="E55" i="18"/>
  <c r="Q51" i="19"/>
  <c r="R78" i="19"/>
  <c r="K85" i="19"/>
  <c r="K88" i="19" s="1"/>
  <c r="B125" i="20"/>
  <c r="H125" i="20" s="1"/>
  <c r="B88" i="21"/>
  <c r="H88" i="21" s="1"/>
  <c r="G83" i="22"/>
  <c r="G90" i="22" s="1"/>
  <c r="T86" i="22"/>
  <c r="T60" i="22"/>
  <c r="F97" i="23"/>
  <c r="H46" i="19"/>
  <c r="H80" i="19"/>
  <c r="H83" i="19" s="1"/>
  <c r="H90" i="19" s="1"/>
  <c r="E90" i="19"/>
  <c r="B54" i="2"/>
  <c r="T54" i="2" s="1"/>
  <c r="C55" i="2"/>
  <c r="G55" i="16"/>
  <c r="E80" i="16"/>
  <c r="E83" i="16" s="1"/>
  <c r="H55" i="17"/>
  <c r="D104" i="17"/>
  <c r="B118" i="17"/>
  <c r="H118" i="17" s="1"/>
  <c r="C132" i="17"/>
  <c r="H65" i="18"/>
  <c r="B88" i="18"/>
  <c r="T13" i="19"/>
  <c r="S46" i="19"/>
  <c r="S82" i="19"/>
  <c r="T82" i="19" s="1"/>
  <c r="R88" i="19"/>
  <c r="T69" i="19"/>
  <c r="H13" i="20"/>
  <c r="F67" i="20"/>
  <c r="F78" i="20" s="1"/>
  <c r="H97" i="20"/>
  <c r="F111" i="20"/>
  <c r="T54" i="22"/>
  <c r="T57" i="22"/>
  <c r="L85" i="22"/>
  <c r="L88" i="22" s="1"/>
  <c r="E76" i="23"/>
  <c r="F83" i="19"/>
  <c r="F90" i="19" s="1"/>
  <c r="E111" i="20"/>
  <c r="D55" i="2"/>
  <c r="H55" i="16"/>
  <c r="F80" i="16"/>
  <c r="F83" i="16" s="1"/>
  <c r="H13" i="17"/>
  <c r="H56" i="18"/>
  <c r="H62" i="18"/>
  <c r="C88" i="18"/>
  <c r="C90" i="18" s="1"/>
  <c r="M46" i="19"/>
  <c r="M81" i="19"/>
  <c r="M83" i="19" s="1"/>
  <c r="M90" i="19" s="1"/>
  <c r="S88" i="19"/>
  <c r="T65" i="19"/>
  <c r="T80" i="19"/>
  <c r="P88" i="19"/>
  <c r="H94" i="20"/>
  <c r="C83" i="21"/>
  <c r="C90" i="21" s="1"/>
  <c r="M85" i="22"/>
  <c r="M88" i="22" s="1"/>
  <c r="B97" i="17"/>
  <c r="H97" i="17" s="1"/>
  <c r="R46" i="19"/>
  <c r="R81" i="19"/>
  <c r="R83" i="19" s="1"/>
  <c r="R90" i="19" s="1"/>
  <c r="H81" i="1"/>
  <c r="K88" i="16"/>
  <c r="K90" i="16" s="1"/>
  <c r="H115" i="17"/>
  <c r="C67" i="18"/>
  <c r="C78" i="18" s="1"/>
  <c r="H78" i="18" s="1"/>
  <c r="B54" i="19"/>
  <c r="T54" i="19" s="1"/>
  <c r="B55" i="19"/>
  <c r="N46" i="19"/>
  <c r="N81" i="19"/>
  <c r="N83" i="19" s="1"/>
  <c r="N90" i="19" s="1"/>
  <c r="T86" i="19"/>
  <c r="C83" i="19"/>
  <c r="C90" i="19" s="1"/>
  <c r="B78" i="20"/>
  <c r="H78" i="20" s="1"/>
  <c r="H67" i="20"/>
  <c r="H110" i="20"/>
  <c r="T10" i="22"/>
  <c r="N85" i="22"/>
  <c r="N88" i="22" s="1"/>
  <c r="F78" i="23"/>
  <c r="H76" i="23"/>
  <c r="C83" i="23"/>
  <c r="C90" i="23" s="1"/>
  <c r="J55" i="19"/>
  <c r="L85" i="19"/>
  <c r="L88" i="19" s="1"/>
  <c r="L90" i="19" s="1"/>
  <c r="H86" i="20"/>
  <c r="F54" i="21"/>
  <c r="H54" i="21" s="1"/>
  <c r="H73" i="21"/>
  <c r="K51" i="22"/>
  <c r="N55" i="22"/>
  <c r="T64" i="22"/>
  <c r="E57" i="4"/>
  <c r="F21" i="14"/>
  <c r="G12" i="14"/>
  <c r="F20" i="14"/>
  <c r="G20" i="14" s="1"/>
  <c r="F22" i="14"/>
  <c r="G22" i="14" s="1"/>
  <c r="C25" i="14"/>
  <c r="B25" i="14"/>
  <c r="E58" i="14"/>
  <c r="F47" i="8"/>
  <c r="F52" i="8"/>
  <c r="F51" i="8"/>
  <c r="H48" i="11"/>
  <c r="H49" i="11"/>
  <c r="C54" i="18"/>
  <c r="H54" i="18" s="1"/>
  <c r="K55" i="19"/>
  <c r="C83" i="20"/>
  <c r="C90" i="20" s="1"/>
  <c r="G54" i="21"/>
  <c r="O55" i="22"/>
  <c r="T63" i="22"/>
  <c r="D67" i="22"/>
  <c r="T67" i="22" s="1"/>
  <c r="Q85" i="22"/>
  <c r="Q88" i="22" s="1"/>
  <c r="E48" i="14"/>
  <c r="G48" i="14" s="1"/>
  <c r="E50" i="14"/>
  <c r="G50" i="14" s="1"/>
  <c r="E49" i="14"/>
  <c r="G49" i="14" s="1"/>
  <c r="F12" i="8"/>
  <c r="F18" i="8"/>
  <c r="F17" i="8"/>
  <c r="J47" i="11"/>
  <c r="J49" i="11"/>
  <c r="J48" i="11"/>
  <c r="D54" i="18"/>
  <c r="E76" i="18"/>
  <c r="L55" i="19"/>
  <c r="C111" i="20"/>
  <c r="P55" i="22"/>
  <c r="R85" i="22"/>
  <c r="R88" i="22" s="1"/>
  <c r="C76" i="23"/>
  <c r="C78" i="23" s="1"/>
  <c r="C118" i="23"/>
  <c r="H118" i="23" s="1"/>
  <c r="F53" i="4"/>
  <c r="C57" i="8"/>
  <c r="C56" i="8"/>
  <c r="C48" i="8"/>
  <c r="K48" i="11"/>
  <c r="K49" i="11"/>
  <c r="K47" i="11"/>
  <c r="M55" i="19"/>
  <c r="B67" i="19"/>
  <c r="Q55" i="22"/>
  <c r="S85" i="22"/>
  <c r="S88" i="22" s="1"/>
  <c r="B88" i="22"/>
  <c r="E111" i="23"/>
  <c r="H111" i="23" s="1"/>
  <c r="E125" i="23"/>
  <c r="H125" i="23" s="1"/>
  <c r="E19" i="7"/>
  <c r="E18" i="7"/>
  <c r="E12" i="7"/>
  <c r="E20" i="7"/>
  <c r="D57" i="8"/>
  <c r="D56" i="8"/>
  <c r="B18" i="9"/>
  <c r="B17" i="9"/>
  <c r="B12" i="9"/>
  <c r="G11" i="9"/>
  <c r="G12" i="9" s="1"/>
  <c r="C55" i="21"/>
  <c r="H55" i="21" s="1"/>
  <c r="R55" i="22"/>
  <c r="B88" i="23"/>
  <c r="H88" i="23" s="1"/>
  <c r="F19" i="14"/>
  <c r="G19" i="14" s="1"/>
  <c r="H25" i="14"/>
  <c r="B54" i="6"/>
  <c r="D51" i="6"/>
  <c r="N49" i="10"/>
  <c r="G53" i="10"/>
  <c r="F49" i="25"/>
  <c r="F47" i="25"/>
  <c r="F48" i="25"/>
  <c r="B62" i="25"/>
  <c r="G54" i="18"/>
  <c r="O55" i="19"/>
  <c r="Q85" i="19"/>
  <c r="Q88" i="19" s="1"/>
  <c r="S55" i="22"/>
  <c r="Q80" i="22"/>
  <c r="Q83" i="22" s="1"/>
  <c r="Q90" i="22" s="1"/>
  <c r="R81" i="22"/>
  <c r="R83" i="22" s="1"/>
  <c r="R90" i="22" s="1"/>
  <c r="G104" i="23"/>
  <c r="H104" i="23" s="1"/>
  <c r="I56" i="4"/>
  <c r="I57" i="4"/>
  <c r="D18" i="6"/>
  <c r="G11" i="7"/>
  <c r="G12" i="7" s="1"/>
  <c r="B63" i="7"/>
  <c r="N11" i="30"/>
  <c r="P55" i="19"/>
  <c r="B54" i="20"/>
  <c r="H54" i="20" s="1"/>
  <c r="H99" i="23"/>
  <c r="H120" i="23"/>
  <c r="H127" i="23"/>
  <c r="J44" i="4"/>
  <c r="J53" i="4" s="1"/>
  <c r="F56" i="14"/>
  <c r="G56" i="14" s="1"/>
  <c r="H56" i="14" s="1"/>
  <c r="F55" i="14"/>
  <c r="F58" i="14" s="1"/>
  <c r="F65" i="14" s="1"/>
  <c r="F57" i="14"/>
  <c r="G57" i="14" s="1"/>
  <c r="H57" i="14" s="1"/>
  <c r="C60" i="7"/>
  <c r="C63" i="7" s="1"/>
  <c r="C65" i="7" s="1"/>
  <c r="C62" i="7"/>
  <c r="C61" i="7"/>
  <c r="G48" i="8"/>
  <c r="D18" i="28"/>
  <c r="D17" i="28"/>
  <c r="G17" i="28" s="1"/>
  <c r="D12" i="28"/>
  <c r="E59" i="28"/>
  <c r="I49" i="25"/>
  <c r="I47" i="25"/>
  <c r="I48" i="25"/>
  <c r="D62" i="25"/>
  <c r="D64" i="25" s="1"/>
  <c r="G59" i="25"/>
  <c r="G48" i="24"/>
  <c r="C64" i="24"/>
  <c r="F59" i="27"/>
  <c r="G58" i="27"/>
  <c r="B88" i="19"/>
  <c r="C54" i="20"/>
  <c r="S80" i="22"/>
  <c r="S83" i="22" s="1"/>
  <c r="B83" i="22"/>
  <c r="C85" i="22"/>
  <c r="C88" i="22" s="1"/>
  <c r="H113" i="23"/>
  <c r="D48" i="8"/>
  <c r="F48" i="30"/>
  <c r="F54" i="30"/>
  <c r="G54" i="30" s="1"/>
  <c r="F53" i="30"/>
  <c r="F52" i="30"/>
  <c r="F55" i="30" s="1"/>
  <c r="F62" i="30" s="1"/>
  <c r="M54" i="25"/>
  <c r="E62" i="25"/>
  <c r="R55" i="19"/>
  <c r="D54" i="20"/>
  <c r="B55" i="22"/>
  <c r="H124" i="23"/>
  <c r="P48" i="4"/>
  <c r="E60" i="14"/>
  <c r="E62" i="14"/>
  <c r="G62" i="14" s="1"/>
  <c r="H62" i="14" s="1"/>
  <c r="E61" i="14"/>
  <c r="G61" i="14" s="1"/>
  <c r="H61" i="14" s="1"/>
  <c r="E60" i="7"/>
  <c r="G60" i="7" s="1"/>
  <c r="E52" i="7"/>
  <c r="F18" i="28"/>
  <c r="F17" i="28"/>
  <c r="F12" i="28"/>
  <c r="G58" i="9"/>
  <c r="C62" i="11"/>
  <c r="E64" i="24"/>
  <c r="N56" i="24"/>
  <c r="G57" i="12"/>
  <c r="G57" i="26"/>
  <c r="S55" i="19"/>
  <c r="Q80" i="19"/>
  <c r="Q83" i="19" s="1"/>
  <c r="C55" i="22"/>
  <c r="E85" i="22"/>
  <c r="E88" i="22" s="1"/>
  <c r="M56" i="4"/>
  <c r="M57" i="4"/>
  <c r="C51" i="4"/>
  <c r="C53" i="4" s="1"/>
  <c r="D51" i="14"/>
  <c r="F46" i="5"/>
  <c r="D61" i="5"/>
  <c r="F61" i="5" s="1"/>
  <c r="F60" i="7"/>
  <c r="F62" i="7"/>
  <c r="F52" i="7"/>
  <c r="F61" i="7"/>
  <c r="E61" i="7"/>
  <c r="G11" i="28"/>
  <c r="G12" i="28" s="1"/>
  <c r="I53" i="30"/>
  <c r="M53" i="30" s="1"/>
  <c r="I52" i="30"/>
  <c r="I48" i="30"/>
  <c r="I54" i="30"/>
  <c r="F17" i="12"/>
  <c r="F12" i="12"/>
  <c r="F18" i="12"/>
  <c r="T13" i="22"/>
  <c r="D55" i="22"/>
  <c r="F85" i="22"/>
  <c r="F88" i="22" s="1"/>
  <c r="C55" i="23"/>
  <c r="H55" i="23" s="1"/>
  <c r="N44" i="4"/>
  <c r="N53" i="4" s="1"/>
  <c r="F56" i="4"/>
  <c r="C46" i="5"/>
  <c r="C48" i="5"/>
  <c r="F48" i="5" s="1"/>
  <c r="C44" i="6"/>
  <c r="D44" i="6" s="1"/>
  <c r="D22" i="6"/>
  <c r="C45" i="6"/>
  <c r="D45" i="6" s="1"/>
  <c r="G46" i="8"/>
  <c r="E54" i="8"/>
  <c r="D61" i="13"/>
  <c r="G54" i="13"/>
  <c r="F52" i="32"/>
  <c r="F61" i="32" s="1"/>
  <c r="F62" i="32" s="1"/>
  <c r="B83" i="19"/>
  <c r="E55" i="22"/>
  <c r="C80" i="22"/>
  <c r="C83" i="22" s="1"/>
  <c r="C90" i="22" s="1"/>
  <c r="E51" i="4"/>
  <c r="G56" i="4"/>
  <c r="F51" i="14"/>
  <c r="G51" i="14" s="1"/>
  <c r="G62" i="7"/>
  <c r="F44" i="29"/>
  <c r="G44" i="29" s="1"/>
  <c r="F46" i="29"/>
  <c r="G46" i="29" s="1"/>
  <c r="F45" i="29"/>
  <c r="G45" i="29" s="1"/>
  <c r="F61" i="29"/>
  <c r="F62" i="11"/>
  <c r="K49" i="24"/>
  <c r="K47" i="24"/>
  <c r="K48" i="24"/>
  <c r="F61" i="27"/>
  <c r="J56" i="4"/>
  <c r="C52" i="7"/>
  <c r="E62" i="7"/>
  <c r="G17" i="12"/>
  <c r="P42" i="4"/>
  <c r="D56" i="6"/>
  <c r="G20" i="7"/>
  <c r="B52" i="29"/>
  <c r="B47" i="29"/>
  <c r="B53" i="29"/>
  <c r="B51" i="29"/>
  <c r="H51" i="25"/>
  <c r="M51" i="25" s="1"/>
  <c r="H60" i="25"/>
  <c r="H61" i="25"/>
  <c r="M61" i="25" s="1"/>
  <c r="N61" i="25" s="1"/>
  <c r="H59" i="25"/>
  <c r="M54" i="24"/>
  <c r="F80" i="22"/>
  <c r="F83" i="22" s="1"/>
  <c r="F90" i="22" s="1"/>
  <c r="H101" i="23"/>
  <c r="H114" i="23"/>
  <c r="N56" i="4"/>
  <c r="D63" i="14"/>
  <c r="D59" i="6"/>
  <c r="G57" i="28"/>
  <c r="C47" i="29"/>
  <c r="C53" i="29"/>
  <c r="C52" i="29"/>
  <c r="C51" i="29"/>
  <c r="F47" i="10"/>
  <c r="F45" i="10"/>
  <c r="F46" i="10"/>
  <c r="H80" i="21"/>
  <c r="H115" i="23"/>
  <c r="E52" i="14"/>
  <c r="G52" i="14" s="1"/>
  <c r="H52" i="14" s="1"/>
  <c r="B56" i="5"/>
  <c r="F53" i="8"/>
  <c r="G53" i="8" s="1"/>
  <c r="C46" i="28"/>
  <c r="C45" i="28"/>
  <c r="C44" i="28"/>
  <c r="F45" i="9"/>
  <c r="F46" i="9"/>
  <c r="C60" i="30"/>
  <c r="C62" i="30" s="1"/>
  <c r="G53" i="12"/>
  <c r="B61" i="13"/>
  <c r="F53" i="5"/>
  <c r="B58" i="8"/>
  <c r="G58" i="8" s="1"/>
  <c r="B21" i="28"/>
  <c r="E52" i="28"/>
  <c r="G52" i="28" s="1"/>
  <c r="F18" i="9"/>
  <c r="B12" i="29"/>
  <c r="H48" i="30"/>
  <c r="H54" i="30"/>
  <c r="H45" i="30"/>
  <c r="H47" i="30"/>
  <c r="L49" i="30"/>
  <c r="C48" i="24"/>
  <c r="H50" i="24"/>
  <c r="J57" i="24"/>
  <c r="H56" i="24"/>
  <c r="M56" i="24" s="1"/>
  <c r="G11" i="12"/>
  <c r="G12" i="12" s="1"/>
  <c r="G52" i="12"/>
  <c r="G47" i="26"/>
  <c r="D61" i="27"/>
  <c r="C12" i="7"/>
  <c r="F48" i="7"/>
  <c r="D57" i="7"/>
  <c r="G57" i="7" s="1"/>
  <c r="C18" i="8"/>
  <c r="D45" i="8"/>
  <c r="G45" i="8" s="1"/>
  <c r="F48" i="8"/>
  <c r="E58" i="8"/>
  <c r="E59" i="8" s="1"/>
  <c r="B12" i="28"/>
  <c r="F21" i="28"/>
  <c r="B53" i="28"/>
  <c r="G53" i="28" s="1"/>
  <c r="B21" i="9"/>
  <c r="B54" i="9"/>
  <c r="C59" i="29"/>
  <c r="I53" i="10"/>
  <c r="I55" i="10" s="1"/>
  <c r="K54" i="30"/>
  <c r="K52" i="30"/>
  <c r="F13" i="11"/>
  <c r="F57" i="11"/>
  <c r="F64" i="11" s="1"/>
  <c r="H59" i="11"/>
  <c r="H61" i="11"/>
  <c r="G56" i="25"/>
  <c r="N11" i="24"/>
  <c r="K50" i="24"/>
  <c r="G51" i="27"/>
  <c r="B54" i="27"/>
  <c r="E44" i="13"/>
  <c r="F58" i="8"/>
  <c r="E47" i="28"/>
  <c r="G47" i="28" s="1"/>
  <c r="C21" i="9"/>
  <c r="B17" i="29"/>
  <c r="G17" i="29" s="1"/>
  <c r="E52" i="29"/>
  <c r="E51" i="29"/>
  <c r="F60" i="10"/>
  <c r="F62" i="10" s="1"/>
  <c r="B13" i="30"/>
  <c r="G12" i="30"/>
  <c r="B48" i="30"/>
  <c r="L24" i="11"/>
  <c r="I24" i="11"/>
  <c r="G12" i="25"/>
  <c r="G57" i="24"/>
  <c r="D17" i="27"/>
  <c r="G17" i="27" s="1"/>
  <c r="F44" i="13"/>
  <c r="F57" i="7"/>
  <c r="F58" i="7" s="1"/>
  <c r="B51" i="8"/>
  <c r="D21" i="9"/>
  <c r="F59" i="29"/>
  <c r="K48" i="10"/>
  <c r="K53" i="10"/>
  <c r="H58" i="10"/>
  <c r="B18" i="30"/>
  <c r="N24" i="11"/>
  <c r="J57" i="11"/>
  <c r="C13" i="25"/>
  <c r="C19" i="25"/>
  <c r="J49" i="25"/>
  <c r="N55" i="24"/>
  <c r="G48" i="26"/>
  <c r="G18" i="13"/>
  <c r="C61" i="13"/>
  <c r="D39" i="32"/>
  <c r="F12" i="7"/>
  <c r="E53" i="28"/>
  <c r="E21" i="9"/>
  <c r="B48" i="29"/>
  <c r="G48" i="29" s="1"/>
  <c r="B56" i="29"/>
  <c r="B57" i="29"/>
  <c r="K19" i="10"/>
  <c r="I58" i="10"/>
  <c r="C18" i="30"/>
  <c r="B59" i="30"/>
  <c r="G59" i="30" s="1"/>
  <c r="B57" i="30"/>
  <c r="E48" i="30"/>
  <c r="G52" i="30"/>
  <c r="L57" i="30"/>
  <c r="M50" i="11"/>
  <c r="N50" i="11" s="1"/>
  <c r="K57" i="11"/>
  <c r="D20" i="25"/>
  <c r="G20" i="25" s="1"/>
  <c r="D13" i="25"/>
  <c r="D19" i="25"/>
  <c r="G50" i="25"/>
  <c r="N50" i="25" s="1"/>
  <c r="G54" i="25"/>
  <c r="C57" i="25"/>
  <c r="C64" i="25" s="1"/>
  <c r="K62" i="25"/>
  <c r="G12" i="24"/>
  <c r="C20" i="24"/>
  <c r="G20" i="24" s="1"/>
  <c r="C21" i="24"/>
  <c r="G21" i="24" s="1"/>
  <c r="H51" i="24"/>
  <c r="H61" i="24"/>
  <c r="H59" i="24"/>
  <c r="D64" i="24"/>
  <c r="E17" i="12"/>
  <c r="D59" i="27"/>
  <c r="B45" i="13"/>
  <c r="B40" i="32"/>
  <c r="B39" i="32"/>
  <c r="E39" i="32"/>
  <c r="B23" i="7"/>
  <c r="B58" i="7"/>
  <c r="D51" i="8"/>
  <c r="D54" i="8" s="1"/>
  <c r="D44" i="28"/>
  <c r="E58" i="28"/>
  <c r="G58" i="28" s="1"/>
  <c r="G51" i="9"/>
  <c r="B59" i="9"/>
  <c r="F59" i="9"/>
  <c r="D51" i="29"/>
  <c r="K58" i="10"/>
  <c r="H52" i="30"/>
  <c r="L54" i="30"/>
  <c r="L59" i="30"/>
  <c r="M59" i="30" s="1"/>
  <c r="I55" i="11"/>
  <c r="M55" i="11" s="1"/>
  <c r="I54" i="11"/>
  <c r="I56" i="11"/>
  <c r="E19" i="24"/>
  <c r="G19" i="24" s="1"/>
  <c r="C49" i="24"/>
  <c r="G49" i="24" s="1"/>
  <c r="B64" i="24"/>
  <c r="C44" i="12"/>
  <c r="D18" i="27"/>
  <c r="E61" i="13"/>
  <c r="D54" i="9"/>
  <c r="D61" i="9" s="1"/>
  <c r="D57" i="29"/>
  <c r="F18" i="30"/>
  <c r="D59" i="30"/>
  <c r="D49" i="30"/>
  <c r="E46" i="30"/>
  <c r="F21" i="11"/>
  <c r="F13" i="25"/>
  <c r="F21" i="25"/>
  <c r="B24" i="25"/>
  <c r="N24" i="25"/>
  <c r="E24" i="25"/>
  <c r="D24" i="25"/>
  <c r="C24" i="25"/>
  <c r="E57" i="25"/>
  <c r="J51" i="24"/>
  <c r="J60" i="24"/>
  <c r="M60" i="24" s="1"/>
  <c r="N60" i="24" s="1"/>
  <c r="F45" i="13"/>
  <c r="D61" i="32"/>
  <c r="D62" i="32" s="1"/>
  <c r="D23" i="7"/>
  <c r="F49" i="7"/>
  <c r="D46" i="8"/>
  <c r="D12" i="9"/>
  <c r="B18" i="29"/>
  <c r="E57" i="29"/>
  <c r="E59" i="29" s="1"/>
  <c r="B18" i="10"/>
  <c r="G12" i="10"/>
  <c r="D60" i="10"/>
  <c r="D62" i="10" s="1"/>
  <c r="E57" i="30"/>
  <c r="E60" i="30" s="1"/>
  <c r="E49" i="30"/>
  <c r="B58" i="30"/>
  <c r="G58" i="30" s="1"/>
  <c r="N58" i="30" s="1"/>
  <c r="M21" i="11"/>
  <c r="H24" i="25"/>
  <c r="G60" i="25"/>
  <c r="F19" i="24"/>
  <c r="F20" i="24"/>
  <c r="K61" i="24"/>
  <c r="K51" i="24"/>
  <c r="B46" i="13"/>
  <c r="G51" i="13"/>
  <c r="D18" i="7"/>
  <c r="G18" i="7" s="1"/>
  <c r="E46" i="8"/>
  <c r="E12" i="9"/>
  <c r="F54" i="9"/>
  <c r="F61" i="9" s="1"/>
  <c r="E59" i="9"/>
  <c r="E61" i="9" s="1"/>
  <c r="C18" i="29"/>
  <c r="D52" i="29"/>
  <c r="I48" i="10"/>
  <c r="M48" i="10" s="1"/>
  <c r="N48" i="10" s="1"/>
  <c r="H55" i="10"/>
  <c r="I18" i="30"/>
  <c r="I19" i="30"/>
  <c r="M19" i="30" s="1"/>
  <c r="H18" i="30"/>
  <c r="M18" i="30" s="1"/>
  <c r="B22" i="30"/>
  <c r="N22" i="30"/>
  <c r="K48" i="30"/>
  <c r="D20" i="11"/>
  <c r="D13" i="11"/>
  <c r="D21" i="11"/>
  <c r="G21" i="11" s="1"/>
  <c r="I21" i="11"/>
  <c r="J47" i="25"/>
  <c r="L56" i="25"/>
  <c r="L57" i="25" s="1"/>
  <c r="L64" i="25" s="1"/>
  <c r="H13" i="24"/>
  <c r="H19" i="24"/>
  <c r="M12" i="24"/>
  <c r="M13" i="24" s="1"/>
  <c r="K60" i="24"/>
  <c r="K62" i="24" s="1"/>
  <c r="K64" i="24" s="1"/>
  <c r="F44" i="12"/>
  <c r="G51" i="12"/>
  <c r="B59" i="12"/>
  <c r="G59" i="12" s="1"/>
  <c r="G56" i="12"/>
  <c r="C59" i="26"/>
  <c r="G59" i="26" s="1"/>
  <c r="G57" i="27"/>
  <c r="D46" i="13"/>
  <c r="D45" i="13"/>
  <c r="D44" i="13"/>
  <c r="G44" i="13" s="1"/>
  <c r="C46" i="13"/>
  <c r="G52" i="13"/>
  <c r="D55" i="7"/>
  <c r="B52" i="8"/>
  <c r="B22" i="10"/>
  <c r="B53" i="30"/>
  <c r="B55" i="30" s="1"/>
  <c r="D58" i="30"/>
  <c r="D60" i="30" s="1"/>
  <c r="D62" i="30" s="1"/>
  <c r="E19" i="11"/>
  <c r="G19" i="11" s="1"/>
  <c r="E20" i="11"/>
  <c r="E62" i="11"/>
  <c r="E64" i="11" s="1"/>
  <c r="I20" i="24"/>
  <c r="M20" i="24" s="1"/>
  <c r="I13" i="24"/>
  <c r="I19" i="24"/>
  <c r="L64" i="24"/>
  <c r="B46" i="12"/>
  <c r="B45" i="12"/>
  <c r="G45" i="12" s="1"/>
  <c r="B44" i="12"/>
  <c r="G44" i="12" s="1"/>
  <c r="C54" i="12"/>
  <c r="C61" i="12" s="1"/>
  <c r="B44" i="27"/>
  <c r="B45" i="27"/>
  <c r="E46" i="13"/>
  <c r="G61" i="32"/>
  <c r="G62" i="32" s="1"/>
  <c r="C61" i="32"/>
  <c r="C62" i="32" s="1"/>
  <c r="D48" i="28"/>
  <c r="G48" i="28" s="1"/>
  <c r="D56" i="28"/>
  <c r="D59" i="28" s="1"/>
  <c r="D61" i="28" s="1"/>
  <c r="D45" i="28"/>
  <c r="B51" i="28"/>
  <c r="E18" i="10"/>
  <c r="C22" i="10"/>
  <c r="K55" i="10"/>
  <c r="K62" i="10" s="1"/>
  <c r="K18" i="30"/>
  <c r="K19" i="25"/>
  <c r="M19" i="25" s="1"/>
  <c r="K20" i="25"/>
  <c r="L24" i="25"/>
  <c r="K24" i="25"/>
  <c r="D48" i="24"/>
  <c r="D47" i="24"/>
  <c r="G47" i="24" s="1"/>
  <c r="C21" i="27"/>
  <c r="F21" i="27"/>
  <c r="E21" i="27"/>
  <c r="D21" i="27"/>
  <c r="B47" i="8"/>
  <c r="G47" i="8" s="1"/>
  <c r="F56" i="8"/>
  <c r="F59" i="8" s="1"/>
  <c r="C51" i="28"/>
  <c r="C54" i="28" s="1"/>
  <c r="C61" i="28" s="1"/>
  <c r="D58" i="29"/>
  <c r="D59" i="29" s="1"/>
  <c r="D22" i="10"/>
  <c r="L52" i="10"/>
  <c r="L55" i="10" s="1"/>
  <c r="L62" i="10" s="1"/>
  <c r="H57" i="10"/>
  <c r="L19" i="30"/>
  <c r="L13" i="30"/>
  <c r="L18" i="30"/>
  <c r="J57" i="30"/>
  <c r="J60" i="30" s="1"/>
  <c r="J62" i="30" s="1"/>
  <c r="J49" i="30"/>
  <c r="M49" i="30" s="1"/>
  <c r="E53" i="30"/>
  <c r="E55" i="30" s="1"/>
  <c r="E62" i="30" s="1"/>
  <c r="G12" i="11"/>
  <c r="I19" i="11"/>
  <c r="M19" i="11" s="1"/>
  <c r="I61" i="11"/>
  <c r="I62" i="11" s="1"/>
  <c r="I51" i="11"/>
  <c r="M51" i="11" s="1"/>
  <c r="N51" i="11" s="1"/>
  <c r="L13" i="25"/>
  <c r="L21" i="25"/>
  <c r="L20" i="25"/>
  <c r="F20" i="25"/>
  <c r="H50" i="25"/>
  <c r="M50" i="25" s="1"/>
  <c r="H55" i="25"/>
  <c r="H57" i="25" s="1"/>
  <c r="H56" i="25"/>
  <c r="L50" i="25"/>
  <c r="K57" i="25"/>
  <c r="K64" i="25" s="1"/>
  <c r="K13" i="24"/>
  <c r="K21" i="24"/>
  <c r="M21" i="24" s="1"/>
  <c r="E20" i="24"/>
  <c r="F47" i="24"/>
  <c r="G59" i="24"/>
  <c r="F45" i="12"/>
  <c r="E54" i="26"/>
  <c r="E61" i="26" s="1"/>
  <c r="B12" i="27"/>
  <c r="B18" i="27"/>
  <c r="E59" i="27"/>
  <c r="E61" i="27" s="1"/>
  <c r="F12" i="13"/>
  <c r="F18" i="13"/>
  <c r="E52" i="8"/>
  <c r="C18" i="28"/>
  <c r="G18" i="28" s="1"/>
  <c r="B56" i="28"/>
  <c r="K54" i="10"/>
  <c r="M54" i="10" s="1"/>
  <c r="N54" i="10" s="1"/>
  <c r="I57" i="10"/>
  <c r="I60" i="10" s="1"/>
  <c r="L22" i="30"/>
  <c r="K22" i="30"/>
  <c r="B49" i="30"/>
  <c r="J59" i="11"/>
  <c r="J62" i="11" s="1"/>
  <c r="J51" i="11"/>
  <c r="J61" i="11"/>
  <c r="G57" i="11"/>
  <c r="M12" i="25"/>
  <c r="M13" i="25" s="1"/>
  <c r="I55" i="25"/>
  <c r="I57" i="25" s="1"/>
  <c r="I64" i="25" s="1"/>
  <c r="I56" i="25"/>
  <c r="B57" i="25"/>
  <c r="G54" i="24"/>
  <c r="N54" i="24" s="1"/>
  <c r="G56" i="26"/>
  <c r="B59" i="32"/>
  <c r="B61" i="32" s="1"/>
  <c r="B62" i="32" s="1"/>
  <c r="F50" i="7"/>
  <c r="E17" i="9"/>
  <c r="E53" i="29"/>
  <c r="M12" i="10"/>
  <c r="M13" i="10" s="1"/>
  <c r="I19" i="10"/>
  <c r="M19" i="10" s="1"/>
  <c r="I18" i="10"/>
  <c r="E22" i="10"/>
  <c r="N22" i="10"/>
  <c r="G19" i="30"/>
  <c r="B47" i="11"/>
  <c r="G47" i="11" s="1"/>
  <c r="B48" i="11"/>
  <c r="G48" i="11" s="1"/>
  <c r="K60" i="11"/>
  <c r="K62" i="11" s="1"/>
  <c r="K61" i="11"/>
  <c r="N55" i="11"/>
  <c r="N51" i="25"/>
  <c r="C46" i="12"/>
  <c r="G58" i="13"/>
  <c r="F51" i="28"/>
  <c r="F54" i="28" s="1"/>
  <c r="F61" i="28" s="1"/>
  <c r="D47" i="29"/>
  <c r="K57" i="10"/>
  <c r="K60" i="10" s="1"/>
  <c r="H59" i="10"/>
  <c r="M59" i="10" s="1"/>
  <c r="N59" i="10" s="1"/>
  <c r="C13" i="30"/>
  <c r="D47" i="30"/>
  <c r="F49" i="30"/>
  <c r="J21" i="11"/>
  <c r="J13" i="11"/>
  <c r="L51" i="11"/>
  <c r="L60" i="11"/>
  <c r="L62" i="11" s="1"/>
  <c r="L64" i="11" s="1"/>
  <c r="L61" i="11"/>
  <c r="K51" i="11"/>
  <c r="J60" i="11"/>
  <c r="M60" i="11" s="1"/>
  <c r="N60" i="11" s="1"/>
  <c r="G21" i="25"/>
  <c r="C13" i="24"/>
  <c r="B45" i="26"/>
  <c r="G45" i="26" s="1"/>
  <c r="B44" i="26"/>
  <c r="G44" i="26" s="1"/>
  <c r="B46" i="26"/>
  <c r="G52" i="26"/>
  <c r="E18" i="27"/>
  <c r="E17" i="27"/>
  <c r="E12" i="27"/>
  <c r="F59" i="28"/>
  <c r="E47" i="29"/>
  <c r="E47" i="30"/>
  <c r="D49" i="11"/>
  <c r="G49" i="11" s="1"/>
  <c r="D47" i="11"/>
  <c r="L47" i="24"/>
  <c r="L48" i="24"/>
  <c r="F62" i="24"/>
  <c r="F64" i="24" s="1"/>
  <c r="D12" i="12"/>
  <c r="D18" i="12"/>
  <c r="E18" i="26"/>
  <c r="G18" i="26" s="1"/>
  <c r="E17" i="26"/>
  <c r="G17" i="26" s="1"/>
  <c r="C44" i="26"/>
  <c r="C46" i="26"/>
  <c r="L18" i="10"/>
  <c r="L19" i="10"/>
  <c r="B55" i="10"/>
  <c r="D45" i="30"/>
  <c r="F47" i="30"/>
  <c r="L53" i="30"/>
  <c r="L55" i="30" s="1"/>
  <c r="G59" i="11"/>
  <c r="G61" i="11"/>
  <c r="D21" i="25"/>
  <c r="E13" i="24"/>
  <c r="J24" i="24"/>
  <c r="I24" i="24"/>
  <c r="H24" i="24"/>
  <c r="I62" i="24"/>
  <c r="I64" i="24" s="1"/>
  <c r="E45" i="26"/>
  <c r="E44" i="26"/>
  <c r="G11" i="27"/>
  <c r="G12" i="27" s="1"/>
  <c r="J20" i="25"/>
  <c r="M20" i="25" s="1"/>
  <c r="C18" i="12"/>
  <c r="G18" i="12" s="1"/>
  <c r="J60" i="25"/>
  <c r="J62" i="25" s="1"/>
  <c r="J64" i="25" s="1"/>
  <c r="J48" i="10"/>
  <c r="I59" i="25"/>
  <c r="I62" i="25" s="1"/>
  <c r="L50" i="24"/>
  <c r="C12" i="12"/>
  <c r="E12" i="13"/>
  <c r="K56" i="11"/>
  <c r="M56" i="11" s="1"/>
  <c r="N56" i="11" s="1"/>
  <c r="I21" i="25"/>
  <c r="M21" i="25" s="1"/>
  <c r="L59" i="25"/>
  <c r="L62" i="25" s="1"/>
  <c r="I13" i="25"/>
  <c r="G55" i="30" l="1"/>
  <c r="M57" i="25"/>
  <c r="F65" i="7"/>
  <c r="T88" i="16"/>
  <c r="C45" i="27"/>
  <c r="C46" i="27"/>
  <c r="C44" i="27"/>
  <c r="G13" i="11"/>
  <c r="N13" i="11" s="1"/>
  <c r="N12" i="11"/>
  <c r="C49" i="25"/>
  <c r="C48" i="25"/>
  <c r="C47" i="25"/>
  <c r="G64" i="24"/>
  <c r="B47" i="7"/>
  <c r="G47" i="7" s="1"/>
  <c r="B50" i="7"/>
  <c r="B49" i="7"/>
  <c r="B48" i="7"/>
  <c r="B45" i="28"/>
  <c r="B46" i="28"/>
  <c r="B44" i="28"/>
  <c r="H62" i="25"/>
  <c r="M62" i="25" s="1"/>
  <c r="M59" i="25"/>
  <c r="H134" i="20"/>
  <c r="T55" i="2"/>
  <c r="T81" i="19"/>
  <c r="H21" i="14"/>
  <c r="G78" i="21"/>
  <c r="H90" i="18"/>
  <c r="H78" i="1"/>
  <c r="L47" i="25"/>
  <c r="L49" i="25"/>
  <c r="L48" i="25"/>
  <c r="D48" i="25"/>
  <c r="D47" i="25"/>
  <c r="D49" i="25"/>
  <c r="G13" i="25"/>
  <c r="N13" i="25" s="1"/>
  <c r="N12" i="25"/>
  <c r="M61" i="11"/>
  <c r="G62" i="11"/>
  <c r="B78" i="19"/>
  <c r="T78" i="19" s="1"/>
  <c r="T67" i="19"/>
  <c r="C64" i="11"/>
  <c r="G64" i="11" s="1"/>
  <c r="D22" i="14"/>
  <c r="H22" i="14" s="1"/>
  <c r="E88" i="16"/>
  <c r="E90" i="16" s="1"/>
  <c r="T85" i="16"/>
  <c r="E61" i="8"/>
  <c r="I47" i="10"/>
  <c r="I45" i="10"/>
  <c r="I46" i="10"/>
  <c r="K64" i="11"/>
  <c r="I48" i="11"/>
  <c r="M48" i="11" s="1"/>
  <c r="N48" i="11" s="1"/>
  <c r="I49" i="11"/>
  <c r="M49" i="11" s="1"/>
  <c r="N49" i="11" s="1"/>
  <c r="I47" i="11"/>
  <c r="M59" i="11"/>
  <c r="H62" i="11"/>
  <c r="M60" i="25"/>
  <c r="G62" i="25"/>
  <c r="T88" i="2"/>
  <c r="H12" i="14"/>
  <c r="P56" i="4"/>
  <c r="P44" i="4"/>
  <c r="B53" i="4"/>
  <c r="P53" i="4" s="1"/>
  <c r="B90" i="3"/>
  <c r="H90" i="3" s="1"/>
  <c r="H83" i="3"/>
  <c r="N60" i="25"/>
  <c r="L47" i="11"/>
  <c r="L49" i="11"/>
  <c r="L48" i="11"/>
  <c r="G61" i="13"/>
  <c r="J62" i="24"/>
  <c r="J64" i="24" s="1"/>
  <c r="T55" i="19"/>
  <c r="D19" i="14"/>
  <c r="H19" i="14" s="1"/>
  <c r="P90" i="19"/>
  <c r="G18" i="27"/>
  <c r="T88" i="22"/>
  <c r="H67" i="21"/>
  <c r="B78" i="21"/>
  <c r="E48" i="25"/>
  <c r="E47" i="25"/>
  <c r="E49" i="25"/>
  <c r="B48" i="25"/>
  <c r="B47" i="25"/>
  <c r="B49" i="25"/>
  <c r="G49" i="25" s="1"/>
  <c r="G45" i="13"/>
  <c r="L60" i="30"/>
  <c r="L62" i="30" s="1"/>
  <c r="G19" i="25"/>
  <c r="G48" i="30"/>
  <c r="N48" i="30" s="1"/>
  <c r="M60" i="30"/>
  <c r="G52" i="7"/>
  <c r="F63" i="7"/>
  <c r="M53" i="10"/>
  <c r="G54" i="26"/>
  <c r="B61" i="26"/>
  <c r="T80" i="2"/>
  <c r="G13" i="10"/>
  <c r="N13" i="10" s="1"/>
  <c r="N12" i="10"/>
  <c r="I57" i="11"/>
  <c r="M54" i="11"/>
  <c r="N54" i="11" s="1"/>
  <c r="N52" i="30"/>
  <c r="E54" i="28"/>
  <c r="E61" i="28" s="1"/>
  <c r="P57" i="4"/>
  <c r="S83" i="19"/>
  <c r="S90" i="19" s="1"/>
  <c r="H97" i="23"/>
  <c r="H134" i="23" s="1"/>
  <c r="T85" i="2"/>
  <c r="G59" i="27"/>
  <c r="H49" i="24"/>
  <c r="H47" i="24"/>
  <c r="H48" i="24"/>
  <c r="G49" i="30"/>
  <c r="N49" i="30" s="1"/>
  <c r="C47" i="10"/>
  <c r="C45" i="10"/>
  <c r="C46" i="10"/>
  <c r="G18" i="10"/>
  <c r="J64" i="11"/>
  <c r="N12" i="30"/>
  <c r="G13" i="30"/>
  <c r="N13" i="30" s="1"/>
  <c r="K55" i="30"/>
  <c r="K62" i="30" s="1"/>
  <c r="G62" i="24"/>
  <c r="G56" i="8"/>
  <c r="P51" i="4"/>
  <c r="B78" i="23"/>
  <c r="H78" i="23" s="1"/>
  <c r="H67" i="23"/>
  <c r="H67" i="17"/>
  <c r="B78" i="17"/>
  <c r="H78" i="17" s="1"/>
  <c r="B78" i="16"/>
  <c r="B90" i="17"/>
  <c r="H90" i="17" s="1"/>
  <c r="H83" i="17"/>
  <c r="B65" i="7"/>
  <c r="K49" i="25"/>
  <c r="K48" i="25"/>
  <c r="K47" i="25"/>
  <c r="B60" i="30"/>
  <c r="G60" i="30" s="1"/>
  <c r="G57" i="30"/>
  <c r="B90" i="19"/>
  <c r="E63" i="7"/>
  <c r="E65" i="7" s="1"/>
  <c r="N53" i="10"/>
  <c r="G17" i="9"/>
  <c r="B59" i="8"/>
  <c r="G59" i="8" s="1"/>
  <c r="G60" i="10"/>
  <c r="F90" i="16"/>
  <c r="H67" i="18"/>
  <c r="T80" i="22"/>
  <c r="B90" i="20"/>
  <c r="H90" i="20" s="1"/>
  <c r="H83" i="20"/>
  <c r="H104" i="3"/>
  <c r="H134" i="3" s="1"/>
  <c r="F56" i="5"/>
  <c r="B63" i="5"/>
  <c r="F63" i="5" s="1"/>
  <c r="B64" i="25"/>
  <c r="G57" i="25"/>
  <c r="N57" i="25" s="1"/>
  <c r="J48" i="24"/>
  <c r="J47" i="24"/>
  <c r="J49" i="24"/>
  <c r="L46" i="30"/>
  <c r="L45" i="30"/>
  <c r="L47" i="30"/>
  <c r="G51" i="28"/>
  <c r="B54" i="28"/>
  <c r="G18" i="29"/>
  <c r="M57" i="30"/>
  <c r="H62" i="24"/>
  <c r="M62" i="24" s="1"/>
  <c r="M59" i="24"/>
  <c r="N59" i="24" s="1"/>
  <c r="N59" i="30"/>
  <c r="G18" i="30"/>
  <c r="I62" i="10"/>
  <c r="C54" i="29"/>
  <c r="C61" i="29" s="1"/>
  <c r="H51" i="14"/>
  <c r="G61" i="7"/>
  <c r="G18" i="9"/>
  <c r="H88" i="18"/>
  <c r="H104" i="17"/>
  <c r="H111" i="17"/>
  <c r="B45" i="30"/>
  <c r="G45" i="30" s="1"/>
  <c r="B47" i="30"/>
  <c r="G47" i="30" s="1"/>
  <c r="B46" i="30"/>
  <c r="G46" i="30" s="1"/>
  <c r="G46" i="12"/>
  <c r="E45" i="10"/>
  <c r="E47" i="10"/>
  <c r="E46" i="10"/>
  <c r="M18" i="10"/>
  <c r="D47" i="10"/>
  <c r="D45" i="10"/>
  <c r="D46" i="10"/>
  <c r="M61" i="24"/>
  <c r="N61" i="24" s="1"/>
  <c r="M58" i="10"/>
  <c r="N58" i="10" s="1"/>
  <c r="E54" i="29"/>
  <c r="E61" i="29" s="1"/>
  <c r="M50" i="24"/>
  <c r="N50" i="24" s="1"/>
  <c r="G58" i="29"/>
  <c r="B54" i="29"/>
  <c r="G51" i="29"/>
  <c r="D59" i="8"/>
  <c r="C59" i="8"/>
  <c r="C61" i="8" s="1"/>
  <c r="R90" i="2"/>
  <c r="B90" i="21"/>
  <c r="H90" i="21" s="1"/>
  <c r="H83" i="21"/>
  <c r="H76" i="17"/>
  <c r="C83" i="16"/>
  <c r="T85" i="22"/>
  <c r="G53" i="30"/>
  <c r="N53" i="30" s="1"/>
  <c r="H55" i="30"/>
  <c r="M52" i="30"/>
  <c r="M51" i="24"/>
  <c r="N51" i="24" s="1"/>
  <c r="B61" i="9"/>
  <c r="G61" i="9" s="1"/>
  <c r="G54" i="9"/>
  <c r="G53" i="29"/>
  <c r="T83" i="22"/>
  <c r="B90" i="22"/>
  <c r="G57" i="8"/>
  <c r="F54" i="8"/>
  <c r="F61" i="8" s="1"/>
  <c r="T85" i="19"/>
  <c r="N90" i="22"/>
  <c r="H76" i="1"/>
  <c r="T80" i="16"/>
  <c r="G46" i="26"/>
  <c r="H20" i="14"/>
  <c r="H62" i="10"/>
  <c r="M62" i="10" s="1"/>
  <c r="M55" i="10"/>
  <c r="K47" i="30"/>
  <c r="M47" i="30" s="1"/>
  <c r="K46" i="30"/>
  <c r="M46" i="30" s="1"/>
  <c r="K45" i="30"/>
  <c r="M57" i="10"/>
  <c r="N57" i="10" s="1"/>
  <c r="H60" i="10"/>
  <c r="M60" i="10" s="1"/>
  <c r="M56" i="25"/>
  <c r="N56" i="25" s="1"/>
  <c r="N61" i="11"/>
  <c r="M52" i="10"/>
  <c r="N52" i="10" s="1"/>
  <c r="M55" i="25"/>
  <c r="N55" i="25" s="1"/>
  <c r="B46" i="10"/>
  <c r="B47" i="10"/>
  <c r="B45" i="10"/>
  <c r="B44" i="9"/>
  <c r="B46" i="9"/>
  <c r="B45" i="9"/>
  <c r="G47" i="29"/>
  <c r="G60" i="14"/>
  <c r="H60" i="14" s="1"/>
  <c r="E63" i="14"/>
  <c r="G63" i="14" s="1"/>
  <c r="S90" i="22"/>
  <c r="H134" i="17"/>
  <c r="L90" i="22"/>
  <c r="M90" i="22"/>
  <c r="B90" i="2"/>
  <c r="G56" i="28"/>
  <c r="B59" i="28"/>
  <c r="G59" i="28" s="1"/>
  <c r="G52" i="8"/>
  <c r="G46" i="13"/>
  <c r="D47" i="7"/>
  <c r="D50" i="7"/>
  <c r="D49" i="7"/>
  <c r="D48" i="7"/>
  <c r="D54" i="29"/>
  <c r="D61" i="29" s="1"/>
  <c r="G57" i="29"/>
  <c r="C46" i="9"/>
  <c r="C45" i="9"/>
  <c r="C44" i="9"/>
  <c r="G52" i="29"/>
  <c r="H83" i="23"/>
  <c r="S90" i="2"/>
  <c r="J90" i="19"/>
  <c r="T55" i="16"/>
  <c r="M90" i="2"/>
  <c r="D63" i="5"/>
  <c r="T83" i="2"/>
  <c r="I48" i="24"/>
  <c r="I47" i="24"/>
  <c r="I49" i="24"/>
  <c r="D58" i="7"/>
  <c r="D65" i="7" s="1"/>
  <c r="N12" i="24"/>
  <c r="G13" i="24"/>
  <c r="N13" i="24" s="1"/>
  <c r="G56" i="29"/>
  <c r="B59" i="29"/>
  <c r="G59" i="29" s="1"/>
  <c r="D46" i="9"/>
  <c r="D45" i="9"/>
  <c r="D44" i="9"/>
  <c r="F46" i="28"/>
  <c r="F45" i="28"/>
  <c r="F44" i="28"/>
  <c r="M45" i="30"/>
  <c r="G54" i="12"/>
  <c r="T88" i="19"/>
  <c r="G58" i="14"/>
  <c r="B90" i="23"/>
  <c r="H90" i="23" s="1"/>
  <c r="T76" i="22"/>
  <c r="P90" i="22"/>
  <c r="T67" i="2"/>
  <c r="H48" i="25"/>
  <c r="H47" i="25"/>
  <c r="M47" i="25" s="1"/>
  <c r="H49" i="25"/>
  <c r="D46" i="27"/>
  <c r="D45" i="27"/>
  <c r="D44" i="27"/>
  <c r="G44" i="27" s="1"/>
  <c r="G59" i="9"/>
  <c r="G51" i="8"/>
  <c r="B54" i="8"/>
  <c r="M54" i="30"/>
  <c r="N54" i="30" s="1"/>
  <c r="B61" i="12"/>
  <c r="G61" i="12" s="1"/>
  <c r="Q90" i="19"/>
  <c r="T55" i="22"/>
  <c r="B61" i="6"/>
  <c r="D61" i="6" s="1"/>
  <c r="D54" i="6"/>
  <c r="G55" i="14"/>
  <c r="K46" i="10"/>
  <c r="K47" i="10"/>
  <c r="K45" i="10"/>
  <c r="B65" i="14"/>
  <c r="D65" i="14" s="1"/>
  <c r="D58" i="14"/>
  <c r="H58" i="14" s="1"/>
  <c r="H83" i="1"/>
  <c r="T78" i="2"/>
  <c r="N59" i="25"/>
  <c r="E64" i="25"/>
  <c r="N59" i="11"/>
  <c r="E44" i="27"/>
  <c r="E46" i="27"/>
  <c r="E45" i="27"/>
  <c r="G45" i="27"/>
  <c r="G20" i="11"/>
  <c r="E46" i="9"/>
  <c r="E45" i="9"/>
  <c r="E44" i="9"/>
  <c r="M48" i="30"/>
  <c r="H57" i="24"/>
  <c r="B48" i="14"/>
  <c r="B50" i="14"/>
  <c r="B49" i="14"/>
  <c r="H132" i="17"/>
  <c r="J90" i="22"/>
  <c r="P90" i="2"/>
  <c r="L45" i="10"/>
  <c r="L46" i="10"/>
  <c r="L47" i="10"/>
  <c r="H55" i="14"/>
  <c r="H111" i="3"/>
  <c r="C78" i="16"/>
  <c r="T67" i="16"/>
  <c r="B90" i="1"/>
  <c r="H90" i="1" s="1"/>
  <c r="D61" i="8"/>
  <c r="J45" i="10"/>
  <c r="J46" i="10"/>
  <c r="J47" i="10"/>
  <c r="M19" i="24"/>
  <c r="B62" i="10"/>
  <c r="G62" i="10" s="1"/>
  <c r="G55" i="10"/>
  <c r="F46" i="27"/>
  <c r="F45" i="27"/>
  <c r="F44" i="27"/>
  <c r="N54" i="25"/>
  <c r="B61" i="27"/>
  <c r="G61" i="27" s="1"/>
  <c r="G54" i="27"/>
  <c r="G55" i="7"/>
  <c r="C61" i="26"/>
  <c r="I55" i="30"/>
  <c r="I62" i="30" s="1"/>
  <c r="D78" i="22"/>
  <c r="T78" i="22" s="1"/>
  <c r="C49" i="14"/>
  <c r="C50" i="14"/>
  <c r="C48" i="14"/>
  <c r="H47" i="10"/>
  <c r="M47" i="10" s="1"/>
  <c r="H46" i="10"/>
  <c r="H45" i="10"/>
  <c r="E53" i="4"/>
  <c r="G90" i="16"/>
  <c r="B61" i="28" l="1"/>
  <c r="G61" i="28" s="1"/>
  <c r="G54" i="28"/>
  <c r="N64" i="24"/>
  <c r="N46" i="30"/>
  <c r="B61" i="8"/>
  <c r="G61" i="8" s="1"/>
  <c r="G54" i="8"/>
  <c r="N47" i="30"/>
  <c r="T90" i="19"/>
  <c r="G63" i="7"/>
  <c r="G47" i="25"/>
  <c r="N47" i="25" s="1"/>
  <c r="G45" i="9"/>
  <c r="N45" i="30"/>
  <c r="T83" i="19"/>
  <c r="G48" i="25"/>
  <c r="N48" i="25" s="1"/>
  <c r="G46" i="9"/>
  <c r="N57" i="30"/>
  <c r="G46" i="27"/>
  <c r="G44" i="9"/>
  <c r="I64" i="11"/>
  <c r="M57" i="11"/>
  <c r="N57" i="11" s="1"/>
  <c r="G46" i="10"/>
  <c r="N46" i="10" s="1"/>
  <c r="T90" i="22"/>
  <c r="G64" i="25"/>
  <c r="H78" i="21"/>
  <c r="G58" i="7"/>
  <c r="G44" i="28"/>
  <c r="M49" i="25"/>
  <c r="N49" i="25" s="1"/>
  <c r="D50" i="14"/>
  <c r="H50" i="14" s="1"/>
  <c r="G65" i="7"/>
  <c r="G46" i="28"/>
  <c r="N55" i="10"/>
  <c r="D48" i="14"/>
  <c r="H48" i="14" s="1"/>
  <c r="M48" i="24"/>
  <c r="N48" i="24" s="1"/>
  <c r="G61" i="26"/>
  <c r="G45" i="28"/>
  <c r="H64" i="25"/>
  <c r="M64" i="25" s="1"/>
  <c r="M57" i="24"/>
  <c r="N57" i="24" s="1"/>
  <c r="H64" i="24"/>
  <c r="M64" i="24" s="1"/>
  <c r="M47" i="24"/>
  <c r="N47" i="24" s="1"/>
  <c r="M48" i="25"/>
  <c r="T78" i="16"/>
  <c r="M49" i="24"/>
  <c r="N49" i="24" s="1"/>
  <c r="H64" i="11"/>
  <c r="M62" i="11"/>
  <c r="G48" i="7"/>
  <c r="N55" i="30"/>
  <c r="C90" i="16"/>
  <c r="T90" i="16" s="1"/>
  <c r="T83" i="16"/>
  <c r="G45" i="10"/>
  <c r="N45" i="10" s="1"/>
  <c r="G54" i="29"/>
  <c r="B61" i="29"/>
  <c r="G61" i="29" s="1"/>
  <c r="D49" i="14"/>
  <c r="H49" i="14" s="1"/>
  <c r="E65" i="14"/>
  <c r="G65" i="14" s="1"/>
  <c r="H65" i="14" s="1"/>
  <c r="G49" i="7"/>
  <c r="B62" i="30"/>
  <c r="G62" i="30" s="1"/>
  <c r="N62" i="30" s="1"/>
  <c r="G47" i="10"/>
  <c r="N47" i="10" s="1"/>
  <c r="N62" i="10"/>
  <c r="M45" i="10"/>
  <c r="M46" i="10"/>
  <c r="T90" i="2"/>
  <c r="M55" i="30"/>
  <c r="H62" i="30"/>
  <c r="M62" i="30" s="1"/>
  <c r="M47" i="11"/>
  <c r="N47" i="11" s="1"/>
  <c r="G50" i="7"/>
  <c r="M64" i="11" l="1"/>
  <c r="N64" i="11" s="1"/>
  <c r="N64" i="25"/>
</calcChain>
</file>

<file path=xl/sharedStrings.xml><?xml version="1.0" encoding="utf-8"?>
<sst xmlns="http://schemas.openxmlformats.org/spreadsheetml/2006/main" count="2700" uniqueCount="258">
  <si>
    <t>Schedule</t>
  </si>
  <si>
    <t>Description</t>
  </si>
  <si>
    <t>DR</t>
  </si>
  <si>
    <t>DR (MB)</t>
  </si>
  <si>
    <t>DR (FERA)</t>
  </si>
  <si>
    <t>DR (MB &amp; FERA)</t>
  </si>
  <si>
    <t>DR-LI</t>
  </si>
  <si>
    <t>DR-LI (MB)</t>
  </si>
  <si>
    <t>Total</t>
  </si>
  <si>
    <t>Bill Months</t>
  </si>
  <si>
    <t xml:space="preserve">     Minimum Bill Months Factor</t>
  </si>
  <si>
    <t xml:space="preserve">     Minimum Bill Months</t>
  </si>
  <si>
    <t>Sales (kWh)</t>
  </si>
  <si>
    <t xml:space="preserve">     Annual:</t>
  </si>
  <si>
    <t xml:space="preserve">     Summer:</t>
  </si>
  <si>
    <t xml:space="preserve">     Winter:</t>
  </si>
  <si>
    <t>Demand Factors (%):</t>
  </si>
  <si>
    <t xml:space="preserve">     Annual:    Maximum</t>
  </si>
  <si>
    <t xml:space="preserve">     Annual:    Maximum Super-Off Peak Exemption</t>
  </si>
  <si>
    <t xml:space="preserve">     Summer:  On-Peak</t>
  </si>
  <si>
    <t xml:space="preserve">     Winter:    On-Peak</t>
  </si>
  <si>
    <t>Energy Factors (%):</t>
  </si>
  <si>
    <t xml:space="preserve">     Minimum Bill: Summer </t>
  </si>
  <si>
    <t xml:space="preserve">     Tier 1: Summer</t>
  </si>
  <si>
    <t xml:space="preserve">     Tier 2: Summer</t>
  </si>
  <si>
    <t xml:space="preserve">     Tier 3: Summer</t>
  </si>
  <si>
    <t xml:space="preserve">     Tier 4: Summer</t>
  </si>
  <si>
    <t xml:space="preserve">     Tier 5: Summer</t>
  </si>
  <si>
    <t xml:space="preserve">     Minimum Bill: Winter</t>
  </si>
  <si>
    <t xml:space="preserve">     Tier 1: Winter</t>
  </si>
  <si>
    <t xml:space="preserve">     Tier 2: Winter</t>
  </si>
  <si>
    <t xml:space="preserve">     Tier 3: Winter </t>
  </si>
  <si>
    <t xml:space="preserve">     Tier 4: Winter</t>
  </si>
  <si>
    <t xml:space="preserve">     Tier 5: Winter</t>
  </si>
  <si>
    <t>Energy Factors by Time-Of-Use Periods (%):</t>
  </si>
  <si>
    <t xml:space="preserve">     Summer:  Super Off-Peak</t>
  </si>
  <si>
    <t xml:space="preserve">     Summer:  Total</t>
  </si>
  <si>
    <t xml:space="preserve">     Winter:  On-Peak</t>
  </si>
  <si>
    <t xml:space="preserve">     Winter:  Super Off-Peak</t>
  </si>
  <si>
    <t xml:space="preserve">     Winter:  Total</t>
  </si>
  <si>
    <t>Demand (kW):</t>
  </si>
  <si>
    <t>Energy (kWh):</t>
  </si>
  <si>
    <t>`</t>
  </si>
  <si>
    <t xml:space="preserve">     Annual:    All Tiers</t>
  </si>
  <si>
    <t xml:space="preserve">     Annual:    All Periods</t>
  </si>
  <si>
    <t>DM</t>
  </si>
  <si>
    <t>DM-MB</t>
  </si>
  <si>
    <t>DS</t>
  </si>
  <si>
    <t>DS-MB</t>
  </si>
  <si>
    <t>DS-FERA</t>
  </si>
  <si>
    <t>DS-LI</t>
  </si>
  <si>
    <t>DS-LI-MB</t>
  </si>
  <si>
    <t>DT</t>
  </si>
  <si>
    <t>DT-MB</t>
  </si>
  <si>
    <t>DT-FERA</t>
  </si>
  <si>
    <t>DT-MB-FERA</t>
  </si>
  <si>
    <t>DT-LI</t>
  </si>
  <si>
    <t>DT-LI-MB</t>
  </si>
  <si>
    <t>DTRV</t>
  </si>
  <si>
    <t>DTRV-MB</t>
  </si>
  <si>
    <t>DTRV-FERA</t>
  </si>
  <si>
    <t>DTRV-LI</t>
  </si>
  <si>
    <t>DTRV-LI-MB</t>
  </si>
  <si>
    <t>DR-TOU</t>
  </si>
  <si>
    <t>DR-TOU (MB)</t>
  </si>
  <si>
    <t>DR-TOU (FERA)</t>
  </si>
  <si>
    <t>DR-TOU (MB &amp; FERA)</t>
  </si>
  <si>
    <t>DR-TOU-LI (MB)</t>
  </si>
  <si>
    <t xml:space="preserve">     Summer:  On-Peak Tier 1</t>
  </si>
  <si>
    <t xml:space="preserve">     Summer:  On-Peak Tier 2</t>
  </si>
  <si>
    <t xml:space="preserve">     Summer:  On-Peak Tier 3</t>
  </si>
  <si>
    <t xml:space="preserve">     Summer:  On-Peak Tier 4</t>
  </si>
  <si>
    <t xml:space="preserve">     Summer:  On-Peak Tier 5</t>
  </si>
  <si>
    <t xml:space="preserve">     Summer:  Super Off-Peak Tier 1</t>
  </si>
  <si>
    <t xml:space="preserve">     Summer:  Super Off-Peak Tier 2</t>
  </si>
  <si>
    <t xml:space="preserve">     Summer:  Super Off-Peak Tier 3</t>
  </si>
  <si>
    <t xml:space="preserve">     Summer:  Super Off-Peak Tier 4</t>
  </si>
  <si>
    <t xml:space="preserve">     Summer:  Super Off-Peak Tier 5</t>
  </si>
  <si>
    <t xml:space="preserve">     Winter:  On-Peak Tier 1</t>
  </si>
  <si>
    <t xml:space="preserve">     Winter:  On-Peak Tier 2</t>
  </si>
  <si>
    <t xml:space="preserve">     Winter:  On-Peak Tier 3</t>
  </si>
  <si>
    <t xml:space="preserve">     Winter:  On-Peak Tier 4</t>
  </si>
  <si>
    <t xml:space="preserve">     Winter:  On-Peak Tier 5</t>
  </si>
  <si>
    <t xml:space="preserve">     Winter:  Super Off-Peak Tier 1</t>
  </si>
  <si>
    <t xml:space="preserve">     Winter:  Super Off-Peak Tier 2</t>
  </si>
  <si>
    <t xml:space="preserve">     Winter:  Super Off-Peak Tier 3</t>
  </si>
  <si>
    <t xml:space="preserve">     Winter:  Super Off-Peak Tier 4</t>
  </si>
  <si>
    <t xml:space="preserve">     Winter:  Super Off-Peak Tier 5</t>
  </si>
  <si>
    <t>Residential Customer Class: Time-Of-Use Rates</t>
  </si>
  <si>
    <t>DR-SES</t>
  </si>
  <si>
    <t>DR-SES (MB)</t>
  </si>
  <si>
    <t>DR-SES (FERA)</t>
  </si>
  <si>
    <t>DR-SES (MB &amp; FERA)</t>
  </si>
  <si>
    <t>DR-SES-LI</t>
  </si>
  <si>
    <t>DR-SES-LI (MB)</t>
  </si>
  <si>
    <t>EV-TOU-2</t>
  </si>
  <si>
    <t>EV-TOU-2 (MB)</t>
  </si>
  <si>
    <t>EV-TOU-2 (FERA)</t>
  </si>
  <si>
    <t>EV-TOU-2 (MB &amp; FERA)</t>
  </si>
  <si>
    <t>EV-TOU-2-LI</t>
  </si>
  <si>
    <t>EV-TOU-2-LI (MB)</t>
  </si>
  <si>
    <t>EV-TOU</t>
  </si>
  <si>
    <t>EV-TOU-LI</t>
  </si>
  <si>
    <t xml:space="preserve">     Annual: All Periods</t>
  </si>
  <si>
    <t>Small Commercial Customer Class: Schedules A-TOU, ATC, and UM</t>
  </si>
  <si>
    <t>A-TOU</t>
  </si>
  <si>
    <t>A-TOU-LE</t>
  </si>
  <si>
    <t>ATC</t>
  </si>
  <si>
    <t>UM</t>
  </si>
  <si>
    <t xml:space="preserve">     Bill Months by Service Voltage Level</t>
  </si>
  <si>
    <t xml:space="preserve">     Bill Months @ 1st Tier Customer Charge: ≤ 5 kW (%)</t>
  </si>
  <si>
    <t>NA</t>
  </si>
  <si>
    <t xml:space="preserve">     Bill Months @ 2nd Tier Customer Charge: &gt; 5-20 kW (%)</t>
  </si>
  <si>
    <t xml:space="preserve">     Bill Months @ 3rd Tier Customer Charge: &gt; 20-50 kW (%)</t>
  </si>
  <si>
    <t xml:space="preserve">     Bill Months @ 4th Tier Customer Charge: &gt; 50 kW (%)</t>
  </si>
  <si>
    <t xml:space="preserve">     Bill Months @ 1st Tier Customer Charge: ≤5 kW</t>
  </si>
  <si>
    <t xml:space="preserve">     Bill Months @ 2nd Tier Customer Charge: &gt; 5-20 kW</t>
  </si>
  <si>
    <t xml:space="preserve">     Bill Months @ 3rd Tier Customer Charge: &gt; 20-50 kW</t>
  </si>
  <si>
    <t xml:space="preserve">     Bill Months @ 4th Tier Customer Charge: &gt; 50 kW</t>
  </si>
  <si>
    <t>Sales kWh by Service Voltage Level (%):</t>
  </si>
  <si>
    <t xml:space="preserve">     Annual:    Maximum Super Off-Peak Exemption</t>
  </si>
  <si>
    <t xml:space="preserve">     Annual:    Non-Coincident</t>
  </si>
  <si>
    <t>Agricultural Customer Class: Schedule TOU-PA</t>
  </si>
  <si>
    <t xml:space="preserve">TOU-PA &lt; 20 kW </t>
  </si>
  <si>
    <t xml:space="preserve">TOU-PA ≥ 20 kW </t>
  </si>
  <si>
    <t>Bill Months Percentage</t>
  </si>
  <si>
    <t xml:space="preserve">     Bill Months @ 1st Tier Customer Charge: ≤ 75 kW (%)</t>
  </si>
  <si>
    <t xml:space="preserve">     Bill Months @ 2nd Tier Customer Charge: 75-100 kW (%)</t>
  </si>
  <si>
    <t xml:space="preserve">     Bill Months @ 3rd Tier Customer Charge: 100-200 kW (%)</t>
  </si>
  <si>
    <t xml:space="preserve">     Bill Months @ 4rd Tier Customer Charge: &gt; 200 kW (%)</t>
  </si>
  <si>
    <t xml:space="preserve">     Bill Months @ 1st Tier Customer Charge: ≤ 75 kW</t>
  </si>
  <si>
    <t xml:space="preserve">     Bill Months @ 2nd Tier Customer Charge: 75-100 kW</t>
  </si>
  <si>
    <t xml:space="preserve">     Bill Months @ 3rd Tier Customer Charge: 100-200 kW</t>
  </si>
  <si>
    <t xml:space="preserve">     Bill Months @ 4rd Tier Customer Charge: &gt; 200 kW</t>
  </si>
  <si>
    <t>Sales by kW Size (%):</t>
  </si>
  <si>
    <t>Agricultural Customer Class: Schedule PA-T-1</t>
  </si>
  <si>
    <t>Secondary</t>
  </si>
  <si>
    <t>Primary</t>
  </si>
  <si>
    <t>Scondary</t>
  </si>
  <si>
    <t>Substation</t>
  </si>
  <si>
    <t>Transmission</t>
  </si>
  <si>
    <t xml:space="preserve">     Bill Months by Service Voltage Level (%)</t>
  </si>
  <si>
    <t xml:space="preserve">     Customers by Service Voltage Level</t>
  </si>
  <si>
    <t xml:space="preserve">     Bill Months @ 1st Tier Customer Charge: ≤ 20 kW (%)</t>
  </si>
  <si>
    <t xml:space="preserve">     Bill Months @ 2nd Tier Customer Charge: 20-500 kW (%)</t>
  </si>
  <si>
    <t xml:space="preserve">     Bill Months @ 3rd Tier Customer Charge: &gt; 500 kW (%)</t>
  </si>
  <si>
    <t xml:space="preserve">     Bill Months @ 1st Tier Customer Charge:  ≤ 20 kW</t>
  </si>
  <si>
    <t xml:space="preserve">     Bill Months @ 2nd Tier Customer Charge: 20-500 kW</t>
  </si>
  <si>
    <t xml:space="preserve">     Bill Months @ 3rd Tier Customer Charge:  &gt; 500 kW</t>
  </si>
  <si>
    <t xml:space="preserve">     Annual:    Maximum Off-Peak Exemption</t>
  </si>
  <si>
    <t xml:space="preserve">     Summer:  On-Peak </t>
  </si>
  <si>
    <t xml:space="preserve">     Bill Months @ 1st Tier Customer Charge: ≤ 500 kW (%)</t>
  </si>
  <si>
    <t xml:space="preserve">     Bill Months @ 2nd Tier Customer Charge: &gt; 500 kW (%)</t>
  </si>
  <si>
    <t xml:space="preserve">     Bill Months @ 1st Tier Customer Charge:  ≤ 500 kW</t>
  </si>
  <si>
    <t xml:space="preserve">     Bill Months @ 2nd Tier Customer Charge: &gt; 500 kW</t>
  </si>
  <si>
    <t>Non-CARE</t>
  </si>
  <si>
    <t>CARE</t>
  </si>
  <si>
    <t>AY-TOU</t>
  </si>
  <si>
    <t>AL-TOU</t>
  </si>
  <si>
    <t xml:space="preserve">     Bill Months @ 2nd Tier Customer Charge: 500 kW - 12 MW(%)</t>
  </si>
  <si>
    <t xml:space="preserve">     Bill Months @ 3rd Tier Customer Charge: &gt; 12 MW (%)</t>
  </si>
  <si>
    <t xml:space="preserve">     Bill Months @ 2nd Tier Customer Charge: 500 kW - 12 MW</t>
  </si>
  <si>
    <t xml:space="preserve">     Bill Months @ 3rd Tier Customer Charge: &gt; 12 MW</t>
  </si>
  <si>
    <t xml:space="preserve">     Bill Months @ 1st Tier Customer Charge: &gt; 500 kW - 12 MW (%)</t>
  </si>
  <si>
    <t xml:space="preserve">     Bill Months @ 2nd Tier Customer Charge: &gt; 12 MW (%)</t>
  </si>
  <si>
    <t xml:space="preserve">     Bill Months @ 1st Tier Customer Charge:  &gt; 500 - 12 MW</t>
  </si>
  <si>
    <t xml:space="preserve">     Bill Months @ 2nd Tier Customer Charge: &gt; 12 MW</t>
  </si>
  <si>
    <t xml:space="preserve">     Summer:  Coincident On-Peak</t>
  </si>
  <si>
    <t xml:space="preserve">     Winter:    Coincident On-Peak</t>
  </si>
  <si>
    <t>Small Commercial Customer Class: Schedule TOU-A</t>
  </si>
  <si>
    <t>TOU-A</t>
  </si>
  <si>
    <t>Medium/Large Commercial &amp; Industrial Customer Class: Schedule A6-TOU &gt;500 kW</t>
  </si>
  <si>
    <t>Medium/Large Commercial &amp; Industrial Customer Class: Schedule AL-TOU 200-500kW</t>
  </si>
  <si>
    <t>Medium/Large Commercial &amp; Industrial Customer Class: Schedule AL-TOU 0-200 kW</t>
  </si>
  <si>
    <t>Medium/Large Commercial &amp; Industrial Customer Class: Schedule AL-TOU &gt;500kW</t>
  </si>
  <si>
    <t>Medium/Large Commercial &amp; Industrial Customer Class: Schedule DG-R &gt;500kW</t>
  </si>
  <si>
    <t>Medium/Large Commercial &amp; Industrial Customer Class: Schedule DG-R 200-500kW</t>
  </si>
  <si>
    <t>Medium/Large Commercial &amp; Industrial Customer Class: Schedule DG-R 0-200kW</t>
  </si>
  <si>
    <t>Medium/Large Commercial &amp; Industrial Customer Class: Schedule OL-TOU 200-500kW</t>
  </si>
  <si>
    <t>Medium/Large Commercial &amp; Industrial Customer Class: Schedule AD-TOU 200-500kW</t>
  </si>
  <si>
    <t>Medium/Large Commercial &amp; Industrial Customer Class: Schedule AD-TOU 0-200kW</t>
  </si>
  <si>
    <t>Medium/Large Commercial &amp; Industrial Customer Class: Schedule OL-TOU 0-200kW</t>
  </si>
  <si>
    <t>Medium/Large Commercial &amp; Industrial Customer Class: Schedule AY-TOU 0-200kW</t>
  </si>
  <si>
    <t>Medium/Large Commercial &amp; Industrial Customer Class: Schedule AY-TOU 200-500kW</t>
  </si>
  <si>
    <t>Billing Determinants: Contracted Standby Demand &amp; Distance Adjustment Footage</t>
  </si>
  <si>
    <t>Schedule S:  Contracted Standby (kW)</t>
  </si>
  <si>
    <t xml:space="preserve">                     Contracted kW: Monthly</t>
  </si>
  <si>
    <t xml:space="preserve">                     Contracted kW: Annual</t>
  </si>
  <si>
    <t>Distance Adjustment Fee Determinants (feet)</t>
  </si>
  <si>
    <t>AL-TOU Special Condition 16*</t>
  </si>
  <si>
    <t>AL-TOU SS &amp; PS</t>
  </si>
  <si>
    <t xml:space="preserve">               Overhead Footage: Monthly</t>
  </si>
  <si>
    <t xml:space="preserve">               Overhead Footage: Annual</t>
  </si>
  <si>
    <t xml:space="preserve">          Underground Footage: Monthly</t>
  </si>
  <si>
    <t xml:space="preserve">          Underground Footage: Annual</t>
  </si>
  <si>
    <t>A6-TOU  SS &amp; PS</t>
  </si>
  <si>
    <t>*Note:  Special Condition 16 footage amounts should be multiplied times the full distance adjustment fees displayed on tariffs.</t>
  </si>
  <si>
    <t xml:space="preserve">           These footage amounts have already been adjusted downward to reflect the Special Condition 16 discounted rate.</t>
  </si>
  <si>
    <t>16. Multiple Meters on Single Premise. When a single corporate entity owns a contiguous property, not</t>
  </si>
  <si>
    <t>divided by any public right of way or property owned by another entity, all within the same</t>
  </si>
  <si>
    <t>governmental agency’s jurisdiction, and the Utility has more than one meter serving that property,</t>
  </si>
  <si>
    <t>then, at the customer’s request the Utility will for the additional fees and conditions set forth in this</t>
  </si>
  <si>
    <t>Special Condition bill all of the usage at some, or all, of the meters as though the whole premise</t>
  </si>
  <si>
    <t>were served through a single meter. As of September 21, 2004, for new customers to be eligible for</t>
  </si>
  <si>
    <t>combined billing, all meters must have the same billing components. These components include</t>
  </si>
  <si>
    <t>but are not limited to Large Customer CTC Adjustment, Large Customer Commodity Credit, Direct</t>
  </si>
  <si>
    <t>Access (DA) Cost Responsibility Surcharge, DA Utility Service Credit, DA Energy Charge and DA</t>
  </si>
  <si>
    <t>Franchise Fee Surcharge. Meter data will be combined for the purpose of billing UDC charges, as</t>
  </si>
  <si>
    <t>listed in the Rates Section of this tariff, but meter data is not allowed to be combined for the purpose</t>
  </si>
  <si>
    <t>of off setting any charges on SDG&amp;E’s commodity rate schedules.. The customer must pay for the</t>
  </si>
  <si>
    <t>utility to install and maintain meters to record consumption in 15 minute intervals for all involved</t>
  </si>
  <si>
    <t>meters. The customer must also pay a distance adjustment fee determined by the utility that is</t>
  </si>
  <si>
    <t>based on the distance between each of the meters involved using normal utility position to</t>
  </si>
  <si>
    <r>
      <t xml:space="preserve">determine that distance. </t>
    </r>
    <r>
      <rPr>
        <sz val="10"/>
        <color rgb="FFFF134F"/>
        <rFont val="Tahoma"/>
        <family val="2"/>
      </rPr>
      <t>The rate applied will be the Distance Adjustment Fee from the Rate Section</t>
    </r>
  </si>
  <si>
    <t>of this tariff multiplied by 0.121.</t>
  </si>
  <si>
    <t>Dynamic Pricing Rates</t>
  </si>
  <si>
    <t>EECC-TOU-DR-P</t>
  </si>
  <si>
    <t>EECC-TOU-A-P</t>
  </si>
  <si>
    <t xml:space="preserve">EECC-TOU-PA-P &lt; 20 kW </t>
  </si>
  <si>
    <t xml:space="preserve">EECC-TOU-PA-P ≥ 20 kW </t>
  </si>
  <si>
    <t>EECC-CPP-D</t>
  </si>
  <si>
    <t>EECC-CPP-D-AG</t>
  </si>
  <si>
    <t>Capacity Reservation Charge (%):</t>
  </si>
  <si>
    <t>N/A</t>
  </si>
  <si>
    <t xml:space="preserve">     Summer:  CPP Period</t>
  </si>
  <si>
    <t xml:space="preserve">     Winter:  CPP Period</t>
  </si>
  <si>
    <t xml:space="preserve">     Annual:    All Periods (Plus CPP)</t>
  </si>
  <si>
    <t>Residential Customer Class: Tiered Rates (Separately Metered) - Year 2 Baseline Change</t>
  </si>
  <si>
    <t>Residential Customer Class: Tiered Rates (Master Metered) - Year 2 Baseline Change</t>
  </si>
  <si>
    <t>Residential Customer Class: Schedule DR-TOU - Year 2 Baseline Change</t>
  </si>
  <si>
    <t>Residential Customer Class: Tiered Rates (Separately Metered) - Year 3 Baseline Change</t>
  </si>
  <si>
    <t>Residential Customer Class: Tiered Rates (Master Metered) - Year 3 Baseline Change</t>
  </si>
  <si>
    <t>Residential Customer Class: Schedule DR-TOU - Year 3 Baseline Change</t>
  </si>
  <si>
    <t>Residential Customer Class: Tiered Rates (Separately Metered) - Year 4 Baseline Change</t>
  </si>
  <si>
    <t>Residential Customer Class: Tiered Rates (Master Metered) - Year 4 Baseline Change</t>
  </si>
  <si>
    <t>Residential Customer Class: Schedule DR-TOU - Year 4 Baseline Change</t>
  </si>
  <si>
    <t>Residential Customer Class: Tiered Rates (Separately Metered) - Year 5 Baseline Change</t>
  </si>
  <si>
    <t>Residential Customer Class: Tiered Rates (Master Metered) - Year 5 Baseline Change</t>
  </si>
  <si>
    <t>Residential Customer Class: Schedule DR-TOU - Year 5 Baseline Change</t>
  </si>
  <si>
    <t xml:space="preserve">     Annual:    All Periods (Excluding CPP)</t>
  </si>
  <si>
    <t xml:space="preserve">     Summer:  Total (Plus CPP)</t>
  </si>
  <si>
    <t xml:space="preserve">     Winter:  Total (Plus CPP)</t>
  </si>
  <si>
    <t>Capacity Reservation Charge (kW):</t>
  </si>
  <si>
    <t>DR-TOU-LI</t>
  </si>
  <si>
    <t>Scenario #1: Distribution Billing Determinants Based On Current TOU Structure - Excluding Schools</t>
  </si>
  <si>
    <t>Forecast Period: Jan 2020 - Dec 2020</t>
  </si>
  <si>
    <t xml:space="preserve">     Summer:  Off-Peak</t>
  </si>
  <si>
    <t xml:space="preserve">     Winter:  Off-Peak</t>
  </si>
  <si>
    <t xml:space="preserve">     Summer:  Off-Peak Tier 1</t>
  </si>
  <si>
    <t xml:space="preserve">     Summer:  Off-Peak Tier 2</t>
  </si>
  <si>
    <t xml:space="preserve">     Summer:  Off-Peak Tier 3</t>
  </si>
  <si>
    <t xml:space="preserve">     Summer:  Off-Peak Tier 4</t>
  </si>
  <si>
    <t xml:space="preserve">     Summer:  Off-Peak Tier 5</t>
  </si>
  <si>
    <t xml:space="preserve">     Winter:  Off-Peak Tier 1</t>
  </si>
  <si>
    <t xml:space="preserve">     Winter:  Off-Peak Tier 2</t>
  </si>
  <si>
    <t xml:space="preserve">     Winter:  Off-Peak Tier 3</t>
  </si>
  <si>
    <t xml:space="preserve">     Winter:  Off-Peak Tier 4</t>
  </si>
  <si>
    <t xml:space="preserve">     Winter:  Off-Peak Tier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</si>
</sst>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3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ahoma"/>
      <family val="2"/>
    </font>
    <font>
      <sz val="10"/>
      <color theme="1"/>
      <name val="Tahoma"/>
      <family val="2"/>
    </font>
    <font>
      <b/>
      <sz val="10"/>
      <color theme="0"/>
      <name val="Tahoma"/>
      <family val="2"/>
    </font>
    <font>
      <b/>
      <sz val="10"/>
      <color theme="1"/>
      <name val="Tahoma"/>
      <family val="2"/>
    </font>
    <font>
      <sz val="10"/>
      <color rgb="FF0878B5"/>
      <name val="Tahoma"/>
      <family val="2"/>
    </font>
    <font>
      <sz val="10"/>
      <name val="Tahoma"/>
      <family val="2"/>
    </font>
    <font>
      <u/>
      <sz val="10"/>
      <color rgb="FF0878B5"/>
      <name val="Tahoma"/>
      <family val="2"/>
    </font>
    <font>
      <b/>
      <sz val="10"/>
      <name val="Arial"/>
      <family val="2"/>
    </font>
    <font>
      <u/>
      <sz val="10"/>
      <color theme="1"/>
      <name val="Tahoma"/>
      <family val="2"/>
    </font>
    <font>
      <u/>
      <sz val="10"/>
      <name val="Tahoma"/>
      <family val="2"/>
    </font>
    <font>
      <sz val="10"/>
      <name val="Arial"/>
      <family val="2"/>
    </font>
    <font>
      <b/>
      <u/>
      <sz val="10"/>
      <color theme="1"/>
      <name val="Tahoma"/>
      <family val="2"/>
    </font>
    <font>
      <sz val="10"/>
      <color rgb="FFFF134F"/>
      <name val="Tahoma"/>
      <family val="2"/>
    </font>
    <font>
      <sz val="10"/>
      <color rgb="FF0878B5"/>
      <name val="Arial"/>
      <family val="2"/>
    </font>
    <font>
      <b/>
      <sz val="10"/>
      <name val="Tahoma"/>
      <family val="2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  <font>
      <sz val="10"/>
      <color rgb="FF0878B5"/>
      <name val="Tahoma"/>
    </font>
    <font>
      <sz val="10"/>
      <color rgb="FF0878B5"/>
      <name val="Tahoma"/>
    </font>
    <font>
      <u/>
      <sz val="10"/>
      <color rgb="FF0878B5"/>
      <name val="Tahoma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878B5"/>
        <bgColor indexed="64"/>
      </patternFill>
    </fill>
  </fills>
  <borders count="3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rgb="FF0878B5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rgb="FF0878B5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rgb="FF0878B5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  <border>
      <left/>
      <right style="hair">
        <color rgb="FF0878B5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2">
    <xf numFmtId="0" fontId="0" fillId="0" borderId="0" xfId="0"/>
    <xf numFmtId="0" fontId="3" fillId="0" borderId="0" xfId="0" applyFont="1"/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3" fillId="0" borderId="3" xfId="0" applyFont="1" applyBorder="1"/>
    <xf numFmtId="0" fontId="3" fillId="0" borderId="0" xfId="0" applyFont="1" applyBorder="1"/>
    <xf numFmtId="0" fontId="3" fillId="0" borderId="4" xfId="0" applyFont="1" applyBorder="1"/>
    <xf numFmtId="0" fontId="3" fillId="0" borderId="5" xfId="0" applyFont="1" applyBorder="1"/>
    <xf numFmtId="0" fontId="5" fillId="0" borderId="3" xfId="0" applyFont="1" applyBorder="1"/>
    <xf numFmtId="0" fontId="3" fillId="0" borderId="6" xfId="0" applyFont="1" applyBorder="1"/>
    <xf numFmtId="3" fontId="6" fillId="0" borderId="0" xfId="0" applyNumberFormat="1" applyFont="1" applyBorder="1"/>
    <xf numFmtId="3" fontId="6" fillId="0" borderId="6" xfId="0" applyNumberFormat="1" applyFont="1" applyBorder="1"/>
    <xf numFmtId="3" fontId="7" fillId="0" borderId="5" xfId="0" applyNumberFormat="1" applyFont="1" applyBorder="1"/>
    <xf numFmtId="9" fontId="6" fillId="0" borderId="0" xfId="1" applyFont="1" applyBorder="1"/>
    <xf numFmtId="9" fontId="6" fillId="0" borderId="6" xfId="1" applyFont="1" applyBorder="1"/>
    <xf numFmtId="0" fontId="7" fillId="0" borderId="5" xfId="0" applyFont="1" applyBorder="1"/>
    <xf numFmtId="3" fontId="3" fillId="0" borderId="0" xfId="0" applyNumberFormat="1" applyFont="1" applyBorder="1"/>
    <xf numFmtId="3" fontId="3" fillId="0" borderId="6" xfId="0" applyNumberFormat="1" applyFont="1" applyBorder="1"/>
    <xf numFmtId="3" fontId="7" fillId="0" borderId="0" xfId="0" applyNumberFormat="1" applyFont="1" applyBorder="1"/>
    <xf numFmtId="164" fontId="6" fillId="0" borderId="0" xfId="1" applyNumberFormat="1" applyFont="1" applyBorder="1"/>
    <xf numFmtId="164" fontId="6" fillId="0" borderId="6" xfId="1" applyNumberFormat="1" applyFont="1" applyBorder="1"/>
    <xf numFmtId="0" fontId="6" fillId="0" borderId="0" xfId="0" applyFont="1" applyBorder="1"/>
    <xf numFmtId="0" fontId="6" fillId="0" borderId="6" xfId="0" applyFont="1" applyBorder="1"/>
    <xf numFmtId="164" fontId="8" fillId="0" borderId="0" xfId="1" applyNumberFormat="1" applyFont="1" applyBorder="1"/>
    <xf numFmtId="164" fontId="8" fillId="0" borderId="6" xfId="1" applyNumberFormat="1" applyFont="1" applyBorder="1"/>
    <xf numFmtId="164" fontId="3" fillId="0" borderId="0" xfId="1" applyNumberFormat="1" applyFont="1" applyBorder="1"/>
    <xf numFmtId="164" fontId="3" fillId="0" borderId="6" xfId="1" applyNumberFormat="1" applyFont="1" applyBorder="1"/>
    <xf numFmtId="0" fontId="9" fillId="0" borderId="3" xfId="0" applyFont="1" applyFill="1" applyBorder="1"/>
    <xf numFmtId="164" fontId="7" fillId="0" borderId="0" xfId="1" applyNumberFormat="1" applyFont="1" applyBorder="1"/>
    <xf numFmtId="3" fontId="10" fillId="0" borderId="0" xfId="0" applyNumberFormat="1" applyFont="1" applyBorder="1"/>
    <xf numFmtId="3" fontId="10" fillId="0" borderId="6" xfId="0" applyNumberFormat="1" applyFont="1" applyBorder="1"/>
    <xf numFmtId="3" fontId="11" fillId="0" borderId="5" xfId="0" applyNumberFormat="1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12" fillId="0" borderId="3" xfId="0" applyFont="1" applyFill="1" applyBorder="1"/>
    <xf numFmtId="0" fontId="4" fillId="3" borderId="11" xfId="0" applyFont="1" applyFill="1" applyBorder="1" applyAlignment="1">
      <alignment horizontal="center"/>
    </xf>
    <xf numFmtId="3" fontId="6" fillId="0" borderId="5" xfId="0" applyNumberFormat="1" applyFont="1" applyBorder="1"/>
    <xf numFmtId="164" fontId="3" fillId="0" borderId="0" xfId="1" applyNumberFormat="1" applyFont="1" applyBorder="1" applyAlignment="1">
      <alignment horizontal="right"/>
    </xf>
    <xf numFmtId="164" fontId="7" fillId="0" borderId="5" xfId="0" applyNumberFormat="1" applyFont="1" applyBorder="1"/>
    <xf numFmtId="164" fontId="10" fillId="0" borderId="0" xfId="1" applyNumberFormat="1" applyFont="1" applyBorder="1" applyAlignment="1">
      <alignment horizontal="right"/>
    </xf>
    <xf numFmtId="0" fontId="3" fillId="0" borderId="11" xfId="0" applyFont="1" applyBorder="1"/>
    <xf numFmtId="3" fontId="3" fillId="0" borderId="11" xfId="0" applyNumberFormat="1" applyFont="1" applyBorder="1"/>
    <xf numFmtId="164" fontId="3" fillId="0" borderId="11" xfId="1" applyNumberFormat="1" applyFont="1" applyBorder="1"/>
    <xf numFmtId="3" fontId="10" fillId="0" borderId="11" xfId="0" applyNumberFormat="1" applyFont="1" applyBorder="1"/>
    <xf numFmtId="0" fontId="3" fillId="0" borderId="2" xfId="0" applyFont="1" applyBorder="1"/>
    <xf numFmtId="3" fontId="6" fillId="0" borderId="0" xfId="1" applyNumberFormat="1" applyFont="1" applyBorder="1"/>
    <xf numFmtId="3" fontId="3" fillId="0" borderId="5" xfId="0" applyNumberFormat="1" applyFont="1" applyBorder="1"/>
    <xf numFmtId="0" fontId="14" fillId="0" borderId="0" xfId="0" applyFont="1"/>
    <xf numFmtId="0" fontId="5" fillId="0" borderId="0" xfId="0" applyFont="1" applyBorder="1"/>
    <xf numFmtId="164" fontId="6" fillId="0" borderId="5" xfId="1" applyNumberFormat="1" applyFont="1" applyBorder="1"/>
    <xf numFmtId="0" fontId="9" fillId="0" borderId="0" xfId="0" applyFont="1" applyFill="1" applyBorder="1"/>
    <xf numFmtId="164" fontId="15" fillId="0" borderId="0" xfId="1" applyNumberFormat="1" applyFont="1" applyFill="1" applyBorder="1"/>
    <xf numFmtId="164" fontId="8" fillId="0" borderId="5" xfId="1" applyNumberFormat="1" applyFont="1" applyBorder="1"/>
    <xf numFmtId="164" fontId="7" fillId="0" borderId="5" xfId="1" applyNumberFormat="1" applyFont="1" applyBorder="1"/>
    <xf numFmtId="0" fontId="16" fillId="0" borderId="3" xfId="0" applyFont="1" applyFill="1" applyBorder="1"/>
    <xf numFmtId="0" fontId="3" fillId="0" borderId="15" xfId="0" applyFont="1" applyBorder="1"/>
    <xf numFmtId="3" fontId="7" fillId="0" borderId="6" xfId="0" applyNumberFormat="1" applyFont="1" applyBorder="1"/>
    <xf numFmtId="164" fontId="7" fillId="0" borderId="6" xfId="1" applyNumberFormat="1" applyFont="1" applyBorder="1"/>
    <xf numFmtId="164" fontId="17" fillId="0" borderId="16" xfId="0" applyNumberFormat="1" applyFont="1" applyBorder="1" applyAlignment="1" applyProtection="1"/>
    <xf numFmtId="164" fontId="18" fillId="0" borderId="17" xfId="0" applyNumberFormat="1" applyFont="1" applyBorder="1" applyAlignment="1" applyProtection="1"/>
    <xf numFmtId="164" fontId="19" fillId="0" borderId="18" xfId="0" applyNumberFormat="1" applyFont="1" applyBorder="1" applyAlignment="1" applyProtection="1"/>
    <xf numFmtId="164" fontId="20" fillId="0" borderId="19" xfId="0" applyNumberFormat="1" applyFont="1" applyBorder="1" applyAlignment="1" applyProtection="1"/>
    <xf numFmtId="164" fontId="21" fillId="0" borderId="20" xfId="0" applyNumberFormat="1" applyFont="1" applyBorder="1" applyAlignment="1" applyProtection="1"/>
    <xf numFmtId="164" fontId="22" fillId="0" borderId="21" xfId="0" applyNumberFormat="1" applyFont="1" applyBorder="1" applyAlignment="1" applyProtection="1"/>
    <xf numFmtId="164" fontId="23" fillId="0" borderId="22" xfId="0" applyNumberFormat="1" applyFont="1" applyBorder="1" applyAlignment="1" applyProtection="1"/>
    <xf numFmtId="164" fontId="24" fillId="0" borderId="23" xfId="0" applyNumberFormat="1" applyFont="1" applyBorder="1" applyAlignment="1" applyProtection="1"/>
    <xf numFmtId="164" fontId="25" fillId="0" borderId="24" xfId="0" applyNumberFormat="1" applyFont="1" applyBorder="1" applyAlignment="1" applyProtection="1"/>
    <xf numFmtId="164" fontId="26" fillId="0" borderId="25" xfId="0" applyNumberFormat="1" applyFont="1" applyBorder="1" applyAlignment="1" applyProtection="1"/>
    <xf numFmtId="164" fontId="27" fillId="0" borderId="26" xfId="0" applyNumberFormat="1" applyFont="1" applyBorder="1" applyAlignment="1" applyProtection="1"/>
    <xf numFmtId="164" fontId="28" fillId="0" borderId="27" xfId="0" applyNumberFormat="1" applyFont="1" applyBorder="1" applyAlignment="1" applyProtection="1"/>
    <xf numFmtId="164" fontId="29" fillId="0" borderId="28" xfId="0" applyNumberFormat="1" applyFont="1" applyBorder="1" applyAlignment="1" applyProtection="1"/>
    <xf numFmtId="164" fontId="30" fillId="0" borderId="29" xfId="0" applyNumberFormat="1" applyFont="1" applyBorder="1" applyAlignment="1" applyProtection="1"/>
    <xf numFmtId="164" fontId="31" fillId="0" borderId="30" xfId="0" applyNumberFormat="1" applyFont="1" applyBorder="1" applyAlignment="1" applyProtection="1"/>
    <xf numFmtId="164" fontId="32" fillId="0" borderId="31" xfId="0" applyNumberFormat="1" applyFont="1" applyBorder="1" applyAlignment="1" applyProtection="1"/>
    <xf numFmtId="164" fontId="33" fillId="0" borderId="32" xfId="0" applyNumberFormat="1" applyFont="1" applyBorder="1" applyAlignment="1" applyProtection="1"/>
    <xf numFmtId="164" fontId="34" fillId="0" borderId="33" xfId="0" applyNumberFormat="1" applyFont="1" applyBorder="1" applyAlignment="1" applyProtection="1"/>
    <xf numFmtId="164" fontId="35" fillId="0" borderId="34" xfId="0" applyNumberFormat="1" applyFont="1" applyBorder="1" applyAlignment="1" applyProtection="1"/>
    <xf numFmtId="164" fontId="36" fillId="0" borderId="35" xfId="0" applyNumberFormat="1" applyFont="1" applyBorder="1" applyAlignment="1" applyProtection="1"/>
    <xf numFmtId="164" fontId="37" fillId="0" borderId="36" xfId="0" applyNumberFormat="1" applyFont="1" applyBorder="1" applyAlignment="1" applyProtection="1"/>
    <xf numFmtId="164" fontId="38" fillId="0" borderId="37" xfId="0" applyNumberFormat="1" applyFont="1" applyBorder="1" applyAlignment="1" applyProtection="1"/>
    <xf numFmtId="164" fontId="39" fillId="0" borderId="38" xfId="0" applyNumberFormat="1" applyFont="1" applyBorder="1" applyAlignment="1" applyProtection="1"/>
    <xf numFmtId="164" fontId="40" fillId="0" borderId="39" xfId="0" applyNumberFormat="1" applyFont="1" applyBorder="1" applyAlignment="1" applyProtection="1"/>
    <xf numFmtId="164" fontId="41" fillId="0" borderId="40" xfId="0" applyNumberFormat="1" applyFont="1" applyBorder="1" applyAlignment="1" applyProtection="1"/>
    <xf numFmtId="164" fontId="42" fillId="0" borderId="41" xfId="0" applyNumberFormat="1" applyFont="1" applyBorder="1" applyAlignment="1" applyProtection="1"/>
    <xf numFmtId="164" fontId="43" fillId="0" borderId="42" xfId="0" applyNumberFormat="1" applyFont="1" applyBorder="1" applyAlignment="1" applyProtection="1"/>
    <xf numFmtId="164" fontId="44" fillId="0" borderId="43" xfId="0" applyNumberFormat="1" applyFont="1" applyBorder="1" applyAlignment="1" applyProtection="1"/>
    <xf numFmtId="164" fontId="45" fillId="0" borderId="44" xfId="0" applyNumberFormat="1" applyFont="1" applyBorder="1" applyAlignment="1" applyProtection="1"/>
    <xf numFmtId="164" fontId="46" fillId="0" borderId="45" xfId="0" applyNumberFormat="1" applyFont="1" applyBorder="1" applyAlignment="1" applyProtection="1"/>
    <xf numFmtId="164" fontId="47" fillId="0" borderId="46" xfId="0" applyNumberFormat="1" applyFont="1" applyBorder="1" applyAlignment="1" applyProtection="1"/>
    <xf numFmtId="164" fontId="48" fillId="0" borderId="47" xfId="0" applyNumberFormat="1" applyFont="1" applyBorder="1" applyAlignment="1" applyProtection="1"/>
    <xf numFmtId="164" fontId="49" fillId="0" borderId="48" xfId="0" applyNumberFormat="1" applyFont="1" applyBorder="1" applyAlignment="1" applyProtection="1"/>
    <xf numFmtId="164" fontId="50" fillId="0" borderId="49" xfId="0" applyNumberFormat="1" applyFont="1" applyBorder="1" applyAlignment="1" applyProtection="1"/>
    <xf numFmtId="164" fontId="51" fillId="0" borderId="50" xfId="0" applyNumberFormat="1" applyFont="1" applyBorder="1" applyAlignment="1" applyProtection="1"/>
    <xf numFmtId="164" fontId="52" fillId="0" borderId="51" xfId="0" applyNumberFormat="1" applyFont="1" applyBorder="1" applyAlignment="1" applyProtection="1"/>
    <xf numFmtId="164" fontId="53" fillId="0" borderId="52" xfId="0" applyNumberFormat="1" applyFont="1" applyBorder="1" applyAlignment="1" applyProtection="1"/>
    <xf numFmtId="164" fontId="54" fillId="0" borderId="53" xfId="0" applyNumberFormat="1" applyFont="1" applyBorder="1" applyAlignment="1" applyProtection="1"/>
    <xf numFmtId="164" fontId="55" fillId="0" borderId="54" xfId="0" applyNumberFormat="1" applyFont="1" applyBorder="1" applyAlignment="1" applyProtection="1"/>
    <xf numFmtId="164" fontId="56" fillId="0" borderId="55" xfId="0" applyNumberFormat="1" applyFont="1" applyBorder="1" applyAlignment="1" applyProtection="1"/>
    <xf numFmtId="164" fontId="57" fillId="0" borderId="56" xfId="0" applyNumberFormat="1" applyFont="1" applyBorder="1" applyAlignment="1" applyProtection="1"/>
    <xf numFmtId="164" fontId="58" fillId="0" borderId="57" xfId="0" applyNumberFormat="1" applyFont="1" applyBorder="1" applyAlignment="1" applyProtection="1"/>
    <xf numFmtId="164" fontId="59" fillId="0" borderId="58" xfId="0" applyNumberFormat="1" applyFont="1" applyBorder="1" applyAlignment="1" applyProtection="1"/>
    <xf numFmtId="164" fontId="60" fillId="0" borderId="59" xfId="0" applyNumberFormat="1" applyFont="1" applyBorder="1" applyAlignment="1" applyProtection="1"/>
    <xf numFmtId="164" fontId="61" fillId="0" borderId="60" xfId="0" applyNumberFormat="1" applyFont="1" applyBorder="1" applyAlignment="1" applyProtection="1"/>
    <xf numFmtId="164" fontId="62" fillId="0" borderId="61" xfId="0" applyNumberFormat="1" applyFont="1" applyBorder="1" applyAlignment="1" applyProtection="1"/>
    <xf numFmtId="164" fontId="63" fillId="0" borderId="62" xfId="0" applyNumberFormat="1" applyFont="1" applyBorder="1" applyAlignment="1" applyProtection="1"/>
    <xf numFmtId="164" fontId="64" fillId="0" borderId="63" xfId="0" applyNumberFormat="1" applyFont="1" applyBorder="1" applyAlignment="1" applyProtection="1"/>
    <xf numFmtId="164" fontId="65" fillId="0" borderId="64" xfId="0" applyNumberFormat="1" applyFont="1" applyBorder="1" applyAlignment="1" applyProtection="1"/>
    <xf numFmtId="164" fontId="66" fillId="0" borderId="65" xfId="0" applyNumberFormat="1" applyFont="1" applyBorder="1" applyAlignment="1" applyProtection="1"/>
    <xf numFmtId="164" fontId="67" fillId="0" borderId="66" xfId="0" applyNumberFormat="1" applyFont="1" applyBorder="1" applyAlignment="1" applyProtection="1"/>
    <xf numFmtId="164" fontId="68" fillId="0" borderId="67" xfId="0" applyNumberFormat="1" applyFont="1" applyBorder="1" applyAlignment="1" applyProtection="1"/>
    <xf numFmtId="164" fontId="69" fillId="0" borderId="68" xfId="0" applyNumberFormat="1" applyFont="1" applyBorder="1" applyAlignment="1" applyProtection="1"/>
    <xf numFmtId="164" fontId="70" fillId="0" borderId="69" xfId="0" applyNumberFormat="1" applyFont="1" applyBorder="1" applyAlignment="1" applyProtection="1"/>
    <xf numFmtId="164" fontId="71" fillId="0" borderId="70" xfId="0" applyNumberFormat="1" applyFont="1" applyBorder="1" applyAlignment="1" applyProtection="1"/>
    <xf numFmtId="164" fontId="72" fillId="0" borderId="71" xfId="0" applyNumberFormat="1" applyFont="1" applyBorder="1" applyAlignment="1" applyProtection="1"/>
    <xf numFmtId="164" fontId="73" fillId="0" borderId="72" xfId="0" applyNumberFormat="1" applyFont="1" applyBorder="1" applyAlignment="1" applyProtection="1"/>
    <xf numFmtId="164" fontId="74" fillId="0" borderId="73" xfId="0" applyNumberFormat="1" applyFont="1" applyBorder="1" applyAlignment="1" applyProtection="1"/>
    <xf numFmtId="164" fontId="75" fillId="0" borderId="74" xfId="0" applyNumberFormat="1" applyFont="1" applyBorder="1" applyAlignment="1" applyProtection="1"/>
    <xf numFmtId="164" fontId="76" fillId="0" borderId="75" xfId="0" applyNumberFormat="1" applyFont="1" applyBorder="1" applyAlignment="1" applyProtection="1"/>
    <xf numFmtId="164" fontId="77" fillId="0" borderId="76" xfId="0" applyNumberFormat="1" applyFont="1" applyBorder="1" applyAlignment="1" applyProtection="1"/>
    <xf numFmtId="164" fontId="78" fillId="0" borderId="77" xfId="0" applyNumberFormat="1" applyFont="1" applyBorder="1" applyAlignment="1" applyProtection="1"/>
    <xf numFmtId="164" fontId="79" fillId="0" borderId="78" xfId="0" applyNumberFormat="1" applyFont="1" applyBorder="1" applyAlignment="1" applyProtection="1"/>
    <xf numFmtId="164" fontId="80" fillId="0" borderId="79" xfId="0" applyNumberFormat="1" applyFont="1" applyBorder="1" applyAlignment="1" applyProtection="1"/>
    <xf numFmtId="164" fontId="81" fillId="0" borderId="80" xfId="0" applyNumberFormat="1" applyFont="1" applyBorder="1" applyAlignment="1" applyProtection="1"/>
    <xf numFmtId="164" fontId="82" fillId="0" borderId="81" xfId="0" applyNumberFormat="1" applyFont="1" applyBorder="1" applyAlignment="1" applyProtection="1"/>
    <xf numFmtId="164" fontId="83" fillId="0" borderId="82" xfId="0" applyNumberFormat="1" applyFont="1" applyBorder="1" applyAlignment="1" applyProtection="1"/>
    <xf numFmtId="164" fontId="84" fillId="0" borderId="83" xfId="0" applyNumberFormat="1" applyFont="1" applyBorder="1" applyAlignment="1" applyProtection="1"/>
    <xf numFmtId="164" fontId="85" fillId="0" borderId="84" xfId="0" applyNumberFormat="1" applyFont="1" applyBorder="1" applyAlignment="1" applyProtection="1"/>
    <xf numFmtId="164" fontId="86" fillId="0" borderId="85" xfId="0" applyNumberFormat="1" applyFont="1" applyBorder="1" applyAlignment="1" applyProtection="1"/>
    <xf numFmtId="164" fontId="87" fillId="0" borderId="86" xfId="0" applyNumberFormat="1" applyFont="1" applyBorder="1" applyAlignment="1" applyProtection="1"/>
    <xf numFmtId="164" fontId="88" fillId="0" borderId="87" xfId="0" applyNumberFormat="1" applyFont="1" applyBorder="1" applyAlignment="1" applyProtection="1"/>
    <xf numFmtId="164" fontId="89" fillId="0" borderId="88" xfId="0" applyNumberFormat="1" applyFont="1" applyBorder="1" applyAlignment="1" applyProtection="1"/>
    <xf numFmtId="164" fontId="90" fillId="0" borderId="89" xfId="0" applyNumberFormat="1" applyFont="1" applyBorder="1" applyAlignment="1" applyProtection="1"/>
    <xf numFmtId="164" fontId="91" fillId="0" borderId="90" xfId="0" applyNumberFormat="1" applyFont="1" applyBorder="1" applyAlignment="1" applyProtection="1"/>
    <xf numFmtId="164" fontId="92" fillId="0" borderId="91" xfId="0" applyNumberFormat="1" applyFont="1" applyBorder="1" applyAlignment="1" applyProtection="1"/>
    <xf numFmtId="164" fontId="93" fillId="0" borderId="92" xfId="0" applyNumberFormat="1" applyFont="1" applyBorder="1" applyAlignment="1" applyProtection="1"/>
    <xf numFmtId="164" fontId="94" fillId="0" borderId="93" xfId="0" applyNumberFormat="1" applyFont="1" applyBorder="1" applyAlignment="1" applyProtection="1"/>
    <xf numFmtId="164" fontId="95" fillId="0" borderId="94" xfId="0" applyNumberFormat="1" applyFont="1" applyBorder="1" applyAlignment="1" applyProtection="1"/>
    <xf numFmtId="164" fontId="96" fillId="0" borderId="95" xfId="0" applyNumberFormat="1" applyFont="1" applyBorder="1" applyAlignment="1" applyProtection="1"/>
    <xf numFmtId="164" fontId="97" fillId="0" borderId="96" xfId="0" applyNumberFormat="1" applyFont="1" applyBorder="1" applyAlignment="1" applyProtection="1"/>
    <xf numFmtId="164" fontId="98" fillId="0" borderId="97" xfId="0" applyNumberFormat="1" applyFont="1" applyBorder="1" applyAlignment="1" applyProtection="1"/>
    <xf numFmtId="164" fontId="99" fillId="0" borderId="98" xfId="0" applyNumberFormat="1" applyFont="1" applyBorder="1" applyAlignment="1" applyProtection="1"/>
    <xf numFmtId="164" fontId="100" fillId="0" borderId="99" xfId="0" applyNumberFormat="1" applyFont="1" applyBorder="1" applyAlignment="1" applyProtection="1"/>
    <xf numFmtId="164" fontId="101" fillId="0" borderId="100" xfId="0" applyNumberFormat="1" applyFont="1" applyBorder="1" applyAlignment="1" applyProtection="1"/>
    <xf numFmtId="164" fontId="102" fillId="0" borderId="101" xfId="0" applyNumberFormat="1" applyFont="1" applyBorder="1" applyAlignment="1" applyProtection="1"/>
    <xf numFmtId="164" fontId="103" fillId="0" borderId="102" xfId="0" applyNumberFormat="1" applyFont="1" applyBorder="1" applyAlignment="1" applyProtection="1"/>
    <xf numFmtId="164" fontId="104" fillId="0" borderId="103" xfId="0" applyNumberFormat="1" applyFont="1" applyBorder="1" applyAlignment="1" applyProtection="1"/>
    <xf numFmtId="164" fontId="105" fillId="0" borderId="104" xfId="0" applyNumberFormat="1" applyFont="1" applyBorder="1" applyAlignment="1" applyProtection="1"/>
    <xf numFmtId="164" fontId="106" fillId="0" borderId="105" xfId="0" applyNumberFormat="1" applyFont="1" applyBorder="1" applyAlignment="1" applyProtection="1"/>
    <xf numFmtId="164" fontId="107" fillId="0" borderId="106" xfId="0" applyNumberFormat="1" applyFont="1" applyBorder="1" applyAlignment="1" applyProtection="1"/>
    <xf numFmtId="164" fontId="108" fillId="0" borderId="107" xfId="0" applyNumberFormat="1" applyFont="1" applyBorder="1" applyAlignment="1" applyProtection="1"/>
    <xf numFmtId="164" fontId="109" fillId="0" borderId="108" xfId="0" applyNumberFormat="1" applyFont="1" applyBorder="1" applyAlignment="1" applyProtection="1"/>
    <xf numFmtId="164" fontId="110" fillId="0" borderId="109" xfId="0" applyNumberFormat="1" applyFont="1" applyBorder="1" applyAlignment="1" applyProtection="1"/>
    <xf numFmtId="164" fontId="111" fillId="0" borderId="110" xfId="0" applyNumberFormat="1" applyFont="1" applyBorder="1" applyAlignment="1" applyProtection="1"/>
    <xf numFmtId="164" fontId="112" fillId="0" borderId="111" xfId="0" applyNumberFormat="1" applyFont="1" applyBorder="1" applyAlignment="1" applyProtection="1"/>
    <xf numFmtId="164" fontId="113" fillId="0" borderId="112" xfId="0" applyNumberFormat="1" applyFont="1" applyBorder="1" applyAlignment="1" applyProtection="1"/>
    <xf numFmtId="164" fontId="114" fillId="0" borderId="113" xfId="0" applyNumberFormat="1" applyFont="1" applyBorder="1" applyAlignment="1" applyProtection="1"/>
    <xf numFmtId="164" fontId="115" fillId="0" borderId="114" xfId="0" applyNumberFormat="1" applyFont="1" applyBorder="1" applyAlignment="1" applyProtection="1"/>
    <xf numFmtId="164" fontId="116" fillId="0" borderId="115" xfId="0" applyNumberFormat="1" applyFont="1" applyBorder="1" applyAlignment="1" applyProtection="1"/>
    <xf numFmtId="164" fontId="117" fillId="0" borderId="116" xfId="0" applyNumberFormat="1" applyFont="1" applyBorder="1" applyAlignment="1" applyProtection="1"/>
    <xf numFmtId="164" fontId="118" fillId="0" borderId="117" xfId="0" applyNumberFormat="1" applyFont="1" applyBorder="1" applyAlignment="1" applyProtection="1"/>
    <xf numFmtId="164" fontId="119" fillId="0" borderId="118" xfId="0" applyNumberFormat="1" applyFont="1" applyBorder="1" applyAlignment="1" applyProtection="1"/>
    <xf numFmtId="164" fontId="120" fillId="0" borderId="119" xfId="0" applyNumberFormat="1" applyFont="1" applyBorder="1" applyAlignment="1" applyProtection="1"/>
    <xf numFmtId="164" fontId="121" fillId="0" borderId="120" xfId="0" applyNumberFormat="1" applyFont="1" applyBorder="1" applyAlignment="1" applyProtection="1"/>
    <xf numFmtId="164" fontId="122" fillId="0" borderId="121" xfId="0" applyNumberFormat="1" applyFont="1" applyBorder="1" applyAlignment="1" applyProtection="1"/>
    <xf numFmtId="164" fontId="123" fillId="0" borderId="122" xfId="0" applyNumberFormat="1" applyFont="1" applyBorder="1" applyAlignment="1" applyProtection="1"/>
    <xf numFmtId="164" fontId="124" fillId="0" borderId="123" xfId="0" applyNumberFormat="1" applyFont="1" applyBorder="1" applyAlignment="1" applyProtection="1"/>
    <xf numFmtId="164" fontId="125" fillId="0" borderId="124" xfId="0" applyNumberFormat="1" applyFont="1" applyBorder="1" applyAlignment="1" applyProtection="1"/>
    <xf numFmtId="164" fontId="126" fillId="0" borderId="125" xfId="0" applyNumberFormat="1" applyFont="1" applyBorder="1" applyAlignment="1" applyProtection="1"/>
    <xf numFmtId="164" fontId="127" fillId="0" borderId="126" xfId="0" applyNumberFormat="1" applyFont="1" applyBorder="1" applyAlignment="1" applyProtection="1"/>
    <xf numFmtId="164" fontId="128" fillId="0" borderId="127" xfId="0" applyNumberFormat="1" applyFont="1" applyBorder="1" applyAlignment="1" applyProtection="1"/>
    <xf numFmtId="164" fontId="129" fillId="0" borderId="128" xfId="0" applyNumberFormat="1" applyFont="1" applyBorder="1" applyAlignment="1" applyProtection="1"/>
    <xf numFmtId="164" fontId="130" fillId="0" borderId="129" xfId="0" applyNumberFormat="1" applyFont="1" applyBorder="1" applyAlignment="1" applyProtection="1"/>
    <xf numFmtId="164" fontId="131" fillId="0" borderId="130" xfId="0" applyNumberFormat="1" applyFont="1" applyBorder="1" applyAlignment="1" applyProtection="1"/>
    <xf numFmtId="164" fontId="132" fillId="0" borderId="131" xfId="0" applyNumberFormat="1" applyFont="1" applyBorder="1" applyAlignment="1" applyProtection="1"/>
    <xf numFmtId="164" fontId="133" fillId="0" borderId="132" xfId="0" applyNumberFormat="1" applyFont="1" applyBorder="1" applyAlignment="1" applyProtection="1"/>
    <xf numFmtId="164" fontId="134" fillId="0" borderId="133" xfId="0" applyNumberFormat="1" applyFont="1" applyBorder="1" applyAlignment="1" applyProtection="1"/>
    <xf numFmtId="164" fontId="135" fillId="0" borderId="134" xfId="0" applyNumberFormat="1" applyFont="1" applyBorder="1" applyAlignment="1" applyProtection="1"/>
    <xf numFmtId="164" fontId="136" fillId="0" borderId="135" xfId="0" applyNumberFormat="1" applyFont="1" applyBorder="1" applyAlignment="1" applyProtection="1"/>
    <xf numFmtId="164" fontId="137" fillId="0" borderId="136" xfId="0" applyNumberFormat="1" applyFont="1" applyBorder="1" applyAlignment="1" applyProtection="1"/>
    <xf numFmtId="164" fontId="138" fillId="0" borderId="137" xfId="0" applyNumberFormat="1" applyFont="1" applyBorder="1" applyAlignment="1" applyProtection="1"/>
    <xf numFmtId="164" fontId="139" fillId="0" borderId="138" xfId="0" applyNumberFormat="1" applyFont="1" applyBorder="1" applyAlignment="1" applyProtection="1"/>
    <xf numFmtId="164" fontId="140" fillId="0" borderId="139" xfId="0" applyNumberFormat="1" applyFont="1" applyBorder="1" applyAlignment="1" applyProtection="1"/>
    <xf numFmtId="164" fontId="141" fillId="0" borderId="140" xfId="0" applyNumberFormat="1" applyFont="1" applyBorder="1" applyAlignment="1" applyProtection="1"/>
    <xf numFmtId="164" fontId="142" fillId="0" borderId="141" xfId="0" applyNumberFormat="1" applyFont="1" applyBorder="1" applyAlignment="1" applyProtection="1"/>
    <xf numFmtId="164" fontId="143" fillId="0" borderId="142" xfId="0" applyNumberFormat="1" applyFont="1" applyBorder="1" applyAlignment="1" applyProtection="1"/>
    <xf numFmtId="164" fontId="144" fillId="0" borderId="143" xfId="0" applyNumberFormat="1" applyFont="1" applyBorder="1" applyAlignment="1" applyProtection="1"/>
    <xf numFmtId="164" fontId="145" fillId="0" borderId="144" xfId="0" applyNumberFormat="1" applyFont="1" applyBorder="1" applyAlignment="1" applyProtection="1"/>
    <xf numFmtId="164" fontId="146" fillId="0" borderId="145" xfId="0" applyNumberFormat="1" applyFont="1" applyBorder="1" applyAlignment="1" applyProtection="1"/>
    <xf numFmtId="164" fontId="147" fillId="0" borderId="146" xfId="0" applyNumberFormat="1" applyFont="1" applyBorder="1" applyAlignment="1" applyProtection="1"/>
    <xf numFmtId="164" fontId="148" fillId="0" borderId="147" xfId="0" applyNumberFormat="1" applyFont="1" applyBorder="1" applyAlignment="1" applyProtection="1"/>
    <xf numFmtId="164" fontId="149" fillId="0" borderId="148" xfId="0" applyNumberFormat="1" applyFont="1" applyBorder="1" applyAlignment="1" applyProtection="1"/>
    <xf numFmtId="164" fontId="150" fillId="0" borderId="149" xfId="0" applyNumberFormat="1" applyFont="1" applyBorder="1" applyAlignment="1" applyProtection="1"/>
    <xf numFmtId="164" fontId="151" fillId="0" borderId="150" xfId="0" applyNumberFormat="1" applyFont="1" applyBorder="1" applyAlignment="1" applyProtection="1"/>
    <xf numFmtId="164" fontId="152" fillId="0" borderId="151" xfId="0" applyNumberFormat="1" applyFont="1" applyBorder="1" applyAlignment="1" applyProtection="1"/>
    <xf numFmtId="164" fontId="153" fillId="0" borderId="152" xfId="0" applyNumberFormat="1" applyFont="1" applyBorder="1" applyAlignment="1" applyProtection="1"/>
    <xf numFmtId="164" fontId="154" fillId="0" borderId="153" xfId="0" applyNumberFormat="1" applyFont="1" applyBorder="1" applyAlignment="1" applyProtection="1"/>
    <xf numFmtId="164" fontId="155" fillId="0" borderId="154" xfId="0" applyNumberFormat="1" applyFont="1" applyBorder="1" applyAlignment="1" applyProtection="1"/>
    <xf numFmtId="164" fontId="156" fillId="0" borderId="155" xfId="0" applyNumberFormat="1" applyFont="1" applyBorder="1" applyAlignment="1" applyProtection="1"/>
    <xf numFmtId="164" fontId="157" fillId="0" borderId="156" xfId="0" applyNumberFormat="1" applyFont="1" applyBorder="1" applyAlignment="1" applyProtection="1"/>
    <xf numFmtId="164" fontId="158" fillId="0" borderId="157" xfId="0" applyNumberFormat="1" applyFont="1" applyBorder="1" applyAlignment="1" applyProtection="1"/>
    <xf numFmtId="164" fontId="159" fillId="0" borderId="158" xfId="0" applyNumberFormat="1" applyFont="1" applyBorder="1" applyAlignment="1" applyProtection="1"/>
    <xf numFmtId="164" fontId="160" fillId="0" borderId="159" xfId="0" applyNumberFormat="1" applyFont="1" applyBorder="1" applyAlignment="1" applyProtection="1"/>
    <xf numFmtId="164" fontId="161" fillId="0" borderId="160" xfId="0" applyNumberFormat="1" applyFont="1" applyBorder="1" applyAlignment="1" applyProtection="1"/>
    <xf numFmtId="164" fontId="162" fillId="0" borderId="161" xfId="0" applyNumberFormat="1" applyFont="1" applyBorder="1" applyAlignment="1" applyProtection="1"/>
    <xf numFmtId="164" fontId="163" fillId="0" borderId="162" xfId="0" applyNumberFormat="1" applyFont="1" applyBorder="1" applyAlignment="1" applyProtection="1"/>
    <xf numFmtId="164" fontId="164" fillId="0" borderId="163" xfId="0" applyNumberFormat="1" applyFont="1" applyBorder="1" applyAlignment="1" applyProtection="1"/>
    <xf numFmtId="164" fontId="165" fillId="0" borderId="164" xfId="0" applyNumberFormat="1" applyFont="1" applyBorder="1" applyAlignment="1" applyProtection="1"/>
    <xf numFmtId="164" fontId="166" fillId="0" borderId="165" xfId="0" applyNumberFormat="1" applyFont="1" applyBorder="1" applyAlignment="1" applyProtection="1"/>
    <xf numFmtId="164" fontId="167" fillId="0" borderId="166" xfId="0" applyNumberFormat="1" applyFont="1" applyBorder="1" applyAlignment="1" applyProtection="1"/>
    <xf numFmtId="164" fontId="168" fillId="0" borderId="167" xfId="0" applyNumberFormat="1" applyFont="1" applyBorder="1" applyAlignment="1" applyProtection="1"/>
    <xf numFmtId="164" fontId="169" fillId="0" borderId="168" xfId="0" applyNumberFormat="1" applyFont="1" applyBorder="1" applyAlignment="1" applyProtection="1"/>
    <xf numFmtId="164" fontId="170" fillId="0" borderId="169" xfId="0" applyNumberFormat="1" applyFont="1" applyBorder="1" applyAlignment="1" applyProtection="1"/>
    <xf numFmtId="164" fontId="171" fillId="0" borderId="170" xfId="0" applyNumberFormat="1" applyFont="1" applyBorder="1" applyAlignment="1" applyProtection="1"/>
    <xf numFmtId="164" fontId="172" fillId="0" borderId="171" xfId="0" applyNumberFormat="1" applyFont="1" applyBorder="1" applyAlignment="1" applyProtection="1"/>
    <xf numFmtId="164" fontId="173" fillId="0" borderId="172" xfId="0" applyNumberFormat="1" applyFont="1" applyBorder="1" applyAlignment="1" applyProtection="1"/>
    <xf numFmtId="164" fontId="174" fillId="0" borderId="173" xfId="0" applyNumberFormat="1" applyFont="1" applyBorder="1" applyAlignment="1" applyProtection="1"/>
    <xf numFmtId="164" fontId="175" fillId="0" borderId="174" xfId="0" applyNumberFormat="1" applyFont="1" applyBorder="1" applyAlignment="1" applyProtection="1"/>
    <xf numFmtId="164" fontId="176" fillId="0" borderId="175" xfId="0" applyNumberFormat="1" applyFont="1" applyBorder="1" applyAlignment="1" applyProtection="1"/>
    <xf numFmtId="164" fontId="177" fillId="0" borderId="176" xfId="0" applyNumberFormat="1" applyFont="1" applyBorder="1" applyAlignment="1" applyProtection="1"/>
    <xf numFmtId="164" fontId="178" fillId="0" borderId="177" xfId="0" applyNumberFormat="1" applyFont="1" applyBorder="1" applyAlignment="1" applyProtection="1"/>
    <xf numFmtId="164" fontId="179" fillId="0" borderId="178" xfId="0" applyNumberFormat="1" applyFont="1" applyBorder="1" applyAlignment="1" applyProtection="1"/>
    <xf numFmtId="164" fontId="180" fillId="0" borderId="179" xfId="0" applyNumberFormat="1" applyFont="1" applyBorder="1" applyAlignment="1" applyProtection="1"/>
    <xf numFmtId="164" fontId="181" fillId="0" borderId="180" xfId="0" applyNumberFormat="1" applyFont="1" applyBorder="1" applyAlignment="1" applyProtection="1"/>
    <xf numFmtId="164" fontId="182" fillId="0" borderId="181" xfId="0" applyNumberFormat="1" applyFont="1" applyBorder="1" applyAlignment="1" applyProtection="1"/>
    <xf numFmtId="164" fontId="183" fillId="0" borderId="182" xfId="0" applyNumberFormat="1" applyFont="1" applyBorder="1" applyAlignment="1" applyProtection="1"/>
    <xf numFmtId="164" fontId="184" fillId="0" borderId="183" xfId="0" applyNumberFormat="1" applyFont="1" applyBorder="1" applyAlignment="1" applyProtection="1"/>
    <xf numFmtId="164" fontId="185" fillId="0" borderId="184" xfId="0" applyNumberFormat="1" applyFont="1" applyBorder="1" applyAlignment="1" applyProtection="1"/>
    <xf numFmtId="164" fontId="186" fillId="0" borderId="185" xfId="0" applyNumberFormat="1" applyFont="1" applyBorder="1" applyAlignment="1" applyProtection="1"/>
    <xf numFmtId="164" fontId="187" fillId="0" borderId="186" xfId="0" applyNumberFormat="1" applyFont="1" applyBorder="1" applyAlignment="1" applyProtection="1"/>
    <xf numFmtId="164" fontId="188" fillId="0" borderId="187" xfId="0" applyNumberFormat="1" applyFont="1" applyBorder="1" applyAlignment="1" applyProtection="1"/>
    <xf numFmtId="164" fontId="189" fillId="0" borderId="188" xfId="0" applyNumberFormat="1" applyFont="1" applyBorder="1" applyAlignment="1" applyProtection="1"/>
    <xf numFmtId="164" fontId="190" fillId="0" borderId="189" xfId="0" applyNumberFormat="1" applyFont="1" applyBorder="1" applyAlignment="1" applyProtection="1"/>
    <xf numFmtId="164" fontId="191" fillId="0" borderId="190" xfId="0" applyNumberFormat="1" applyFont="1" applyBorder="1" applyAlignment="1" applyProtection="1"/>
    <xf numFmtId="164" fontId="192" fillId="0" borderId="191" xfId="0" applyNumberFormat="1" applyFont="1" applyBorder="1" applyAlignment="1" applyProtection="1"/>
    <xf numFmtId="164" fontId="193" fillId="0" borderId="192" xfId="0" applyNumberFormat="1" applyFont="1" applyBorder="1" applyAlignment="1" applyProtection="1"/>
    <xf numFmtId="164" fontId="194" fillId="0" borderId="193" xfId="0" applyNumberFormat="1" applyFont="1" applyBorder="1" applyAlignment="1" applyProtection="1"/>
    <xf numFmtId="164" fontId="195" fillId="0" borderId="194" xfId="0" applyNumberFormat="1" applyFont="1" applyBorder="1" applyAlignment="1" applyProtection="1"/>
    <xf numFmtId="164" fontId="196" fillId="0" borderId="195" xfId="0" applyNumberFormat="1" applyFont="1" applyBorder="1" applyAlignment="1" applyProtection="1"/>
    <xf numFmtId="164" fontId="197" fillId="0" borderId="196" xfId="0" applyNumberFormat="1" applyFont="1" applyBorder="1" applyAlignment="1" applyProtection="1"/>
    <xf numFmtId="164" fontId="198" fillId="0" borderId="197" xfId="0" applyNumberFormat="1" applyFont="1" applyBorder="1" applyAlignment="1" applyProtection="1"/>
    <xf numFmtId="164" fontId="199" fillId="0" borderId="198" xfId="0" applyNumberFormat="1" applyFont="1" applyBorder="1" applyAlignment="1" applyProtection="1"/>
    <xf numFmtId="164" fontId="200" fillId="0" borderId="199" xfId="0" applyNumberFormat="1" applyFont="1" applyBorder="1" applyAlignment="1" applyProtection="1"/>
    <xf numFmtId="164" fontId="201" fillId="0" borderId="200" xfId="0" applyNumberFormat="1" applyFont="1" applyBorder="1" applyAlignment="1" applyProtection="1"/>
    <xf numFmtId="164" fontId="202" fillId="0" borderId="201" xfId="0" applyNumberFormat="1" applyFont="1" applyBorder="1" applyAlignment="1" applyProtection="1"/>
    <xf numFmtId="164" fontId="203" fillId="0" borderId="202" xfId="0" applyNumberFormat="1" applyFont="1" applyBorder="1" applyAlignment="1" applyProtection="1"/>
    <xf numFmtId="164" fontId="204" fillId="0" borderId="203" xfId="0" applyNumberFormat="1" applyFont="1" applyBorder="1" applyAlignment="1" applyProtection="1"/>
    <xf numFmtId="164" fontId="205" fillId="0" borderId="204" xfId="0" applyNumberFormat="1" applyFont="1" applyBorder="1" applyAlignment="1" applyProtection="1"/>
    <xf numFmtId="164" fontId="206" fillId="0" borderId="205" xfId="0" applyNumberFormat="1" applyFont="1" applyBorder="1" applyAlignment="1" applyProtection="1"/>
    <xf numFmtId="164" fontId="207" fillId="0" borderId="206" xfId="0" applyNumberFormat="1" applyFont="1" applyBorder="1" applyAlignment="1" applyProtection="1"/>
    <xf numFmtId="164" fontId="208" fillId="0" borderId="207" xfId="0" applyNumberFormat="1" applyFont="1" applyBorder="1" applyAlignment="1" applyProtection="1"/>
    <xf numFmtId="164" fontId="209" fillId="0" borderId="208" xfId="0" applyNumberFormat="1" applyFont="1" applyBorder="1" applyAlignment="1" applyProtection="1"/>
    <xf numFmtId="164" fontId="210" fillId="0" borderId="209" xfId="0" applyNumberFormat="1" applyFont="1" applyBorder="1" applyAlignment="1" applyProtection="1"/>
    <xf numFmtId="164" fontId="211" fillId="0" borderId="210" xfId="0" applyNumberFormat="1" applyFont="1" applyBorder="1" applyAlignment="1" applyProtection="1"/>
    <xf numFmtId="164" fontId="212" fillId="0" borderId="211" xfId="0" applyNumberFormat="1" applyFont="1" applyBorder="1" applyAlignment="1" applyProtection="1"/>
    <xf numFmtId="164" fontId="213" fillId="0" borderId="212" xfId="0" applyNumberFormat="1" applyFont="1" applyBorder="1" applyAlignment="1" applyProtection="1"/>
    <xf numFmtId="164" fontId="214" fillId="0" borderId="213" xfId="0" applyNumberFormat="1" applyFont="1" applyBorder="1" applyAlignment="1" applyProtection="1"/>
    <xf numFmtId="164" fontId="215" fillId="0" borderId="214" xfId="0" applyNumberFormat="1" applyFont="1" applyBorder="1" applyAlignment="1" applyProtection="1"/>
    <xf numFmtId="164" fontId="216" fillId="0" borderId="215" xfId="0" applyNumberFormat="1" applyFont="1" applyBorder="1" applyAlignment="1" applyProtection="1"/>
    <xf numFmtId="164" fontId="217" fillId="0" borderId="216" xfId="0" applyNumberFormat="1" applyFont="1" applyBorder="1" applyAlignment="1" applyProtection="1"/>
    <xf numFmtId="164" fontId="218" fillId="0" borderId="217" xfId="0" applyNumberFormat="1" applyFont="1" applyBorder="1" applyAlignment="1" applyProtection="1"/>
    <xf numFmtId="164" fontId="219" fillId="0" borderId="218" xfId="0" applyNumberFormat="1" applyFont="1" applyBorder="1" applyAlignment="1" applyProtection="1"/>
    <xf numFmtId="164" fontId="220" fillId="0" borderId="219" xfId="0" applyNumberFormat="1" applyFont="1" applyBorder="1" applyAlignment="1" applyProtection="1"/>
    <xf numFmtId="164" fontId="221" fillId="0" borderId="220" xfId="0" applyNumberFormat="1" applyFont="1" applyBorder="1" applyAlignment="1" applyProtection="1"/>
    <xf numFmtId="164" fontId="222" fillId="0" borderId="221" xfId="0" applyNumberFormat="1" applyFont="1" applyBorder="1" applyAlignment="1" applyProtection="1"/>
    <xf numFmtId="164" fontId="223" fillId="0" borderId="222" xfId="0" applyNumberFormat="1" applyFont="1" applyBorder="1" applyAlignment="1" applyProtection="1"/>
    <xf numFmtId="164" fontId="224" fillId="0" borderId="223" xfId="0" applyNumberFormat="1" applyFont="1" applyBorder="1" applyAlignment="1" applyProtection="1"/>
    <xf numFmtId="164" fontId="225" fillId="0" borderId="224" xfId="0" applyNumberFormat="1" applyFont="1" applyBorder="1" applyAlignment="1" applyProtection="1"/>
    <xf numFmtId="164" fontId="226" fillId="0" borderId="225" xfId="0" applyNumberFormat="1" applyFont="1" applyBorder="1" applyAlignment="1" applyProtection="1"/>
    <xf numFmtId="164" fontId="227" fillId="0" borderId="226" xfId="0" applyNumberFormat="1" applyFont="1" applyBorder="1" applyAlignment="1" applyProtection="1"/>
    <xf numFmtId="164" fontId="228" fillId="0" borderId="227" xfId="0" applyNumberFormat="1" applyFont="1" applyBorder="1" applyAlignment="1" applyProtection="1"/>
    <xf numFmtId="164" fontId="229" fillId="0" borderId="228" xfId="0" applyNumberFormat="1" applyFont="1" applyBorder="1" applyAlignment="1" applyProtection="1"/>
    <xf numFmtId="164" fontId="230" fillId="0" borderId="229" xfId="0" applyNumberFormat="1" applyFont="1" applyBorder="1" applyAlignment="1" applyProtection="1"/>
    <xf numFmtId="164" fontId="231" fillId="0" borderId="230" xfId="0" applyNumberFormat="1" applyFont="1" applyBorder="1" applyAlignment="1" applyProtection="1"/>
    <xf numFmtId="164" fontId="232" fillId="0" borderId="231" xfId="0" applyNumberFormat="1" applyFont="1" applyBorder="1" applyAlignment="1" applyProtection="1"/>
    <xf numFmtId="164" fontId="233" fillId="0" borderId="232" xfId="0" applyNumberFormat="1" applyFont="1" applyBorder="1" applyAlignment="1" applyProtection="1"/>
    <xf numFmtId="164" fontId="234" fillId="0" borderId="233" xfId="0" applyNumberFormat="1" applyFont="1" applyBorder="1" applyAlignment="1" applyProtection="1"/>
    <xf numFmtId="164" fontId="235" fillId="0" borderId="234" xfId="0" applyNumberFormat="1" applyFont="1" applyBorder="1" applyAlignment="1" applyProtection="1"/>
    <xf numFmtId="164" fontId="236" fillId="0" borderId="235" xfId="0" applyNumberFormat="1" applyFont="1" applyBorder="1" applyAlignment="1" applyProtection="1"/>
    <xf numFmtId="164" fontId="237" fillId="0" borderId="236" xfId="0" applyNumberFormat="1" applyFont="1" applyBorder="1" applyAlignment="1" applyProtection="1"/>
    <xf numFmtId="164" fontId="238" fillId="0" borderId="237" xfId="0" applyNumberFormat="1" applyFont="1" applyBorder="1" applyAlignment="1" applyProtection="1"/>
    <xf numFmtId="164" fontId="239" fillId="0" borderId="238" xfId="0" applyNumberFormat="1" applyFont="1" applyBorder="1" applyAlignment="1" applyProtection="1"/>
    <xf numFmtId="164" fontId="240" fillId="0" borderId="239" xfId="0" applyNumberFormat="1" applyFont="1" applyBorder="1" applyAlignment="1" applyProtection="1"/>
    <xf numFmtId="164" fontId="241" fillId="0" borderId="240" xfId="0" applyNumberFormat="1" applyFont="1" applyBorder="1" applyAlignment="1" applyProtection="1"/>
    <xf numFmtId="164" fontId="242" fillId="0" borderId="241" xfId="0" applyNumberFormat="1" applyFont="1" applyBorder="1" applyAlignment="1" applyProtection="1"/>
    <xf numFmtId="164" fontId="243" fillId="0" borderId="242" xfId="0" applyNumberFormat="1" applyFont="1" applyBorder="1" applyAlignment="1" applyProtection="1"/>
    <xf numFmtId="164" fontId="244" fillId="0" borderId="243" xfId="0" applyNumberFormat="1" applyFont="1" applyBorder="1" applyAlignment="1" applyProtection="1"/>
    <xf numFmtId="164" fontId="245" fillId="0" borderId="244" xfId="0" applyNumberFormat="1" applyFont="1" applyBorder="1" applyAlignment="1" applyProtection="1"/>
    <xf numFmtId="164" fontId="246" fillId="0" borderId="245" xfId="0" applyNumberFormat="1" applyFont="1" applyBorder="1" applyAlignment="1" applyProtection="1"/>
    <xf numFmtId="164" fontId="247" fillId="0" borderId="246" xfId="0" applyNumberFormat="1" applyFont="1" applyBorder="1" applyAlignment="1" applyProtection="1"/>
    <xf numFmtId="164" fontId="248" fillId="0" borderId="247" xfId="0" applyNumberFormat="1" applyFont="1" applyBorder="1" applyAlignment="1" applyProtection="1"/>
    <xf numFmtId="164" fontId="249" fillId="0" borderId="248" xfId="0" applyNumberFormat="1" applyFont="1" applyBorder="1" applyAlignment="1" applyProtection="1"/>
    <xf numFmtId="164" fontId="250" fillId="0" borderId="249" xfId="0" applyNumberFormat="1" applyFont="1" applyBorder="1" applyAlignment="1" applyProtection="1"/>
    <xf numFmtId="164" fontId="251" fillId="0" borderId="250" xfId="0" applyNumberFormat="1" applyFont="1" applyBorder="1" applyAlignment="1" applyProtection="1"/>
    <xf numFmtId="164" fontId="252" fillId="0" borderId="251" xfId="0" applyNumberFormat="1" applyFont="1" applyBorder="1" applyAlignment="1" applyProtection="1"/>
    <xf numFmtId="164" fontId="253" fillId="0" borderId="252" xfId="0" applyNumberFormat="1" applyFont="1" applyBorder="1" applyAlignment="1" applyProtection="1"/>
    <xf numFmtId="164" fontId="254" fillId="0" borderId="253" xfId="0" applyNumberFormat="1" applyFont="1" applyBorder="1" applyAlignment="1" applyProtection="1"/>
    <xf numFmtId="164" fontId="255" fillId="0" borderId="254" xfId="0" applyNumberFormat="1" applyFont="1" applyBorder="1" applyAlignment="1" applyProtection="1"/>
    <xf numFmtId="164" fontId="256" fillId="0" borderId="255" xfId="0" applyNumberFormat="1" applyFont="1" applyBorder="1" applyAlignment="1" applyProtection="1"/>
    <xf numFmtId="164" fontId="257" fillId="0" borderId="256" xfId="0" applyNumberFormat="1" applyFont="1" applyBorder="1" applyAlignment="1" applyProtection="1"/>
    <xf numFmtId="164" fontId="258" fillId="0" borderId="257" xfId="0" applyNumberFormat="1" applyFont="1" applyBorder="1" applyAlignment="1" applyProtection="1"/>
    <xf numFmtId="164" fontId="259" fillId="0" borderId="258" xfId="0" applyNumberFormat="1" applyFont="1" applyBorder="1" applyAlignment="1" applyProtection="1"/>
    <xf numFmtId="164" fontId="260" fillId="0" borderId="259" xfId="0" applyNumberFormat="1" applyFont="1" applyBorder="1" applyAlignment="1" applyProtection="1"/>
    <xf numFmtId="164" fontId="261" fillId="0" borderId="260" xfId="0" applyNumberFormat="1" applyFont="1" applyBorder="1" applyAlignment="1" applyProtection="1"/>
    <xf numFmtId="164" fontId="262" fillId="0" borderId="261" xfId="0" applyNumberFormat="1" applyFont="1" applyBorder="1" applyAlignment="1" applyProtection="1"/>
    <xf numFmtId="164" fontId="263" fillId="0" borderId="262" xfId="0" applyNumberFormat="1" applyFont="1" applyBorder="1" applyAlignment="1" applyProtection="1"/>
    <xf numFmtId="164" fontId="264" fillId="0" borderId="263" xfId="0" applyNumberFormat="1" applyFont="1" applyBorder="1" applyAlignment="1" applyProtection="1"/>
    <xf numFmtId="164" fontId="265" fillId="0" borderId="264" xfId="0" applyNumberFormat="1" applyFont="1" applyBorder="1" applyAlignment="1" applyProtection="1"/>
    <xf numFmtId="164" fontId="266" fillId="0" borderId="265" xfId="0" applyNumberFormat="1" applyFont="1" applyBorder="1" applyAlignment="1" applyProtection="1"/>
    <xf numFmtId="164" fontId="267" fillId="0" borderId="266" xfId="0" applyNumberFormat="1" applyFont="1" applyBorder="1" applyAlignment="1" applyProtection="1"/>
    <xf numFmtId="164" fontId="268" fillId="0" borderId="267" xfId="0" applyNumberFormat="1" applyFont="1" applyBorder="1" applyAlignment="1" applyProtection="1"/>
    <xf numFmtId="164" fontId="269" fillId="0" borderId="268" xfId="0" applyNumberFormat="1" applyFont="1" applyBorder="1" applyAlignment="1" applyProtection="1"/>
    <xf numFmtId="164" fontId="270" fillId="0" borderId="269" xfId="0" applyNumberFormat="1" applyFont="1" applyBorder="1" applyAlignment="1" applyProtection="1"/>
    <xf numFmtId="164" fontId="271" fillId="0" borderId="270" xfId="0" applyNumberFormat="1" applyFont="1" applyBorder="1" applyAlignment="1" applyProtection="1"/>
    <xf numFmtId="164" fontId="272" fillId="0" borderId="271" xfId="0" applyNumberFormat="1" applyFont="1" applyBorder="1" applyAlignment="1" applyProtection="1"/>
    <xf numFmtId="164" fontId="273" fillId="0" borderId="272" xfId="0" applyNumberFormat="1" applyFont="1" applyBorder="1" applyAlignment="1" applyProtection="1"/>
    <xf numFmtId="164" fontId="274" fillId="0" borderId="273" xfId="0" applyNumberFormat="1" applyFont="1" applyBorder="1" applyAlignment="1" applyProtection="1"/>
    <xf numFmtId="164" fontId="275" fillId="0" borderId="274" xfId="0" applyNumberFormat="1" applyFont="1" applyBorder="1" applyAlignment="1" applyProtection="1"/>
    <xf numFmtId="164" fontId="276" fillId="0" borderId="275" xfId="0" applyNumberFormat="1" applyFont="1" applyBorder="1" applyAlignment="1" applyProtection="1"/>
    <xf numFmtId="164" fontId="277" fillId="0" borderId="276" xfId="0" applyNumberFormat="1" applyFont="1" applyBorder="1" applyAlignment="1" applyProtection="1"/>
    <xf numFmtId="164" fontId="278" fillId="0" borderId="277" xfId="0" applyNumberFormat="1" applyFont="1" applyBorder="1" applyAlignment="1" applyProtection="1"/>
    <xf numFmtId="164" fontId="279" fillId="0" borderId="278" xfId="0" applyNumberFormat="1" applyFont="1" applyBorder="1" applyAlignment="1" applyProtection="1"/>
    <xf numFmtId="164" fontId="280" fillId="0" borderId="279" xfId="0" applyNumberFormat="1" applyFont="1" applyBorder="1" applyAlignment="1" applyProtection="1"/>
    <xf numFmtId="164" fontId="281" fillId="0" borderId="280" xfId="0" applyNumberFormat="1" applyFont="1" applyBorder="1" applyAlignment="1" applyProtection="1"/>
    <xf numFmtId="164" fontId="282" fillId="0" borderId="281" xfId="0" applyNumberFormat="1" applyFont="1" applyBorder="1" applyAlignment="1" applyProtection="1"/>
    <xf numFmtId="164" fontId="283" fillId="0" borderId="282" xfId="0" applyNumberFormat="1" applyFont="1" applyBorder="1" applyAlignment="1" applyProtection="1"/>
    <xf numFmtId="164" fontId="284" fillId="0" borderId="283" xfId="0" applyNumberFormat="1" applyFont="1" applyBorder="1" applyAlignment="1" applyProtection="1"/>
    <xf numFmtId="164" fontId="285" fillId="0" borderId="284" xfId="0" applyNumberFormat="1" applyFont="1" applyBorder="1" applyAlignment="1" applyProtection="1"/>
    <xf numFmtId="164" fontId="286" fillId="0" borderId="285" xfId="0" applyNumberFormat="1" applyFont="1" applyBorder="1" applyAlignment="1" applyProtection="1"/>
    <xf numFmtId="164" fontId="287" fillId="0" borderId="286" xfId="0" applyNumberFormat="1" applyFont="1" applyBorder="1" applyAlignment="1" applyProtection="1"/>
    <xf numFmtId="164" fontId="288" fillId="0" borderId="287" xfId="0" applyNumberFormat="1" applyFont="1" applyBorder="1" applyAlignment="1" applyProtection="1"/>
    <xf numFmtId="164" fontId="289" fillId="0" borderId="288" xfId="0" applyNumberFormat="1" applyFont="1" applyBorder="1" applyAlignment="1" applyProtection="1"/>
    <xf numFmtId="164" fontId="290" fillId="0" borderId="289" xfId="0" applyNumberFormat="1" applyFont="1" applyBorder="1" applyAlignment="1" applyProtection="1"/>
    <xf numFmtId="164" fontId="291" fillId="0" borderId="290" xfId="0" applyNumberFormat="1" applyFont="1" applyBorder="1" applyAlignment="1" applyProtection="1"/>
    <xf numFmtId="164" fontId="292" fillId="0" borderId="291" xfId="0" applyNumberFormat="1" applyFont="1" applyBorder="1" applyAlignment="1" applyProtection="1"/>
    <xf numFmtId="164" fontId="293" fillId="0" borderId="292" xfId="0" applyNumberFormat="1" applyFont="1" applyBorder="1" applyAlignment="1" applyProtection="1"/>
    <xf numFmtId="164" fontId="294" fillId="0" borderId="293" xfId="0" applyNumberFormat="1" applyFont="1" applyBorder="1" applyAlignment="1" applyProtection="1"/>
    <xf numFmtId="164" fontId="295" fillId="0" borderId="294" xfId="0" applyNumberFormat="1" applyFont="1" applyBorder="1" applyAlignment="1" applyProtection="1"/>
    <xf numFmtId="164" fontId="296" fillId="0" borderId="295" xfId="0" applyNumberFormat="1" applyFont="1" applyBorder="1" applyAlignment="1" applyProtection="1"/>
    <xf numFmtId="164" fontId="297" fillId="0" borderId="296" xfId="0" applyNumberFormat="1" applyFont="1" applyBorder="1" applyAlignment="1" applyProtection="1"/>
    <xf numFmtId="164" fontId="298" fillId="0" borderId="297" xfId="0" applyNumberFormat="1" applyFont="1" applyBorder="1" applyAlignment="1" applyProtection="1"/>
    <xf numFmtId="164" fontId="299" fillId="0" borderId="298" xfId="0" applyNumberFormat="1" applyFont="1" applyBorder="1" applyAlignment="1" applyProtection="1"/>
    <xf numFmtId="164" fontId="300" fillId="0" borderId="299" xfId="0" applyNumberFormat="1" applyFont="1" applyBorder="1" applyAlignment="1" applyProtection="1"/>
    <xf numFmtId="164" fontId="301" fillId="0" borderId="300" xfId="0" applyNumberFormat="1" applyFont="1" applyBorder="1" applyAlignment="1" applyProtection="1"/>
    <xf numFmtId="164" fontId="302" fillId="0" borderId="301" xfId="0" applyNumberFormat="1" applyFont="1" applyBorder="1" applyAlignment="1" applyProtection="1"/>
    <xf numFmtId="164" fontId="303" fillId="0" borderId="302" xfId="0" applyNumberFormat="1" applyFont="1" applyBorder="1" applyAlignment="1" applyProtection="1"/>
    <xf numFmtId="164" fontId="304" fillId="0" borderId="303" xfId="0" applyNumberFormat="1" applyFont="1" applyBorder="1" applyAlignment="1" applyProtection="1"/>
    <xf numFmtId="164" fontId="305" fillId="0" borderId="304" xfId="0" applyNumberFormat="1" applyFont="1" applyBorder="1" applyAlignment="1" applyProtection="1"/>
    <xf numFmtId="164" fontId="306" fillId="0" borderId="305" xfId="0" applyNumberFormat="1" applyFont="1" applyBorder="1" applyAlignment="1" applyProtection="1"/>
    <xf numFmtId="164" fontId="307" fillId="0" borderId="306" xfId="0" applyNumberFormat="1" applyFont="1" applyBorder="1" applyAlignment="1" applyProtection="1"/>
    <xf numFmtId="164" fontId="308" fillId="0" borderId="307" xfId="0" applyNumberFormat="1" applyFont="1" applyBorder="1" applyAlignment="1" applyProtection="1"/>
    <xf numFmtId="164" fontId="309" fillId="0" borderId="308" xfId="0" applyNumberFormat="1" applyFont="1" applyBorder="1" applyAlignment="1" applyProtection="1"/>
    <xf numFmtId="164" fontId="310" fillId="0" borderId="309" xfId="0" applyNumberFormat="1" applyFont="1" applyBorder="1" applyAlignment="1" applyProtection="1"/>
    <xf numFmtId="164" fontId="311" fillId="0" borderId="310" xfId="0" applyNumberFormat="1" applyFont="1" applyBorder="1" applyAlignment="1" applyProtection="1"/>
    <xf numFmtId="164" fontId="312" fillId="0" borderId="311" xfId="0" applyNumberFormat="1" applyFont="1" applyBorder="1" applyAlignment="1" applyProtection="1"/>
    <xf numFmtId="164" fontId="313" fillId="0" borderId="312" xfId="0" applyNumberFormat="1" applyFont="1" applyBorder="1" applyAlignment="1" applyProtection="1"/>
    <xf numFmtId="164" fontId="314" fillId="0" borderId="313" xfId="0" applyNumberFormat="1" applyFont="1" applyBorder="1" applyAlignment="1" applyProtection="1"/>
    <xf numFmtId="164" fontId="315" fillId="0" borderId="314" xfId="0" applyNumberFormat="1" applyFont="1" applyBorder="1" applyAlignment="1" applyProtection="1"/>
    <xf numFmtId="164" fontId="316" fillId="0" borderId="315" xfId="0" applyNumberFormat="1" applyFont="1" applyBorder="1" applyAlignment="1" applyProtection="1"/>
    <xf numFmtId="164" fontId="317" fillId="0" borderId="316" xfId="0" applyNumberFormat="1" applyFont="1" applyBorder="1" applyAlignment="1" applyProtection="1"/>
    <xf numFmtId="164" fontId="318" fillId="0" borderId="317" xfId="0" applyNumberFormat="1" applyFont="1" applyBorder="1" applyAlignment="1" applyProtection="1"/>
    <xf numFmtId="164" fontId="319" fillId="0" borderId="318" xfId="0" applyNumberFormat="1" applyFont="1" applyBorder="1" applyAlignment="1" applyProtection="1"/>
    <xf numFmtId="164" fontId="320" fillId="0" borderId="319" xfId="0" applyNumberFormat="1" applyFont="1" applyBorder="1" applyAlignment="1" applyProtection="1"/>
    <xf numFmtId="164" fontId="321" fillId="0" borderId="320" xfId="0" applyNumberFormat="1" applyFont="1" applyBorder="1" applyAlignment="1" applyProtection="1"/>
    <xf numFmtId="164" fontId="322" fillId="0" borderId="321" xfId="0" applyNumberFormat="1" applyFont="1" applyBorder="1" applyAlignment="1" applyProtection="1"/>
    <xf numFmtId="164" fontId="323" fillId="0" borderId="322" xfId="0" applyNumberFormat="1" applyFont="1" applyBorder="1" applyAlignment="1" applyProtection="1"/>
    <xf numFmtId="164" fontId="324" fillId="0" borderId="323" xfId="0" applyNumberFormat="1" applyFont="1" applyBorder="1" applyAlignment="1" applyProtection="1"/>
    <xf numFmtId="164" fontId="325" fillId="0" borderId="324" xfId="0" applyNumberFormat="1" applyFont="1" applyBorder="1" applyAlignment="1" applyProtection="1"/>
    <xf numFmtId="164" fontId="326" fillId="0" borderId="325" xfId="0" applyNumberFormat="1" applyFont="1" applyBorder="1" applyAlignment="1" applyProtection="1"/>
    <xf numFmtId="164" fontId="327" fillId="0" borderId="326" xfId="0" applyNumberFormat="1" applyFont="1" applyBorder="1" applyAlignment="1" applyProtection="1"/>
    <xf numFmtId="164" fontId="328" fillId="0" borderId="327" xfId="0" applyNumberFormat="1" applyFont="1" applyBorder="1" applyAlignment="1" applyProtection="1"/>
    <xf numFmtId="164" fontId="329" fillId="0" borderId="328" xfId="0" applyNumberFormat="1" applyFont="1" applyBorder="1" applyAlignment="1" applyProtection="1"/>
    <xf numFmtId="164" fontId="330" fillId="0" borderId="329" xfId="0" applyNumberFormat="1" applyFont="1" applyBorder="1" applyAlignment="1" applyProtection="1"/>
    <xf numFmtId="164" fontId="331" fillId="0" borderId="330" xfId="0" applyNumberFormat="1" applyFont="1" applyBorder="1" applyAlignment="1" applyProtection="1"/>
    <xf numFmtId="164" fontId="332" fillId="0" borderId="331" xfId="0" applyNumberFormat="1" applyFont="1" applyBorder="1" applyAlignment="1" applyProtection="1"/>
    <xf numFmtId="164" fontId="333" fillId="0" borderId="332" xfId="0" applyNumberFormat="1" applyFont="1" applyBorder="1" applyAlignment="1" applyProtection="1"/>
    <xf numFmtId="164" fontId="334" fillId="0" borderId="333" xfId="0" applyNumberFormat="1" applyFont="1" applyBorder="1" applyAlignment="1" applyProtection="1"/>
    <xf numFmtId="164" fontId="335" fillId="0" borderId="334" xfId="0" applyNumberFormat="1" applyFont="1" applyBorder="1" applyAlignment="1" applyProtection="1"/>
    <xf numFmtId="164" fontId="336" fillId="0" borderId="335" xfId="0" applyNumberFormat="1" applyFont="1" applyBorder="1" applyAlignment="1" applyProtection="1"/>
    <xf numFmtId="164" fontId="337" fillId="0" borderId="336" xfId="0" applyNumberFormat="1" applyFont="1" applyBorder="1" applyAlignment="1" applyProtection="1"/>
    <xf numFmtId="164" fontId="338" fillId="0" borderId="337" xfId="0" applyNumberFormat="1" applyFont="1" applyBorder="1" applyAlignment="1" applyProtection="1"/>
    <xf numFmtId="164" fontId="339" fillId="0" borderId="338" xfId="0" applyNumberFormat="1" applyFont="1" applyBorder="1" applyAlignment="1" applyProtection="1"/>
    <xf numFmtId="164" fontId="340" fillId="0" borderId="339" xfId="0" applyNumberFormat="1" applyFont="1" applyBorder="1" applyAlignment="1" applyProtection="1"/>
    <xf numFmtId="164" fontId="341" fillId="0" borderId="340" xfId="0" applyNumberFormat="1" applyFont="1" applyBorder="1" applyAlignment="1" applyProtection="1"/>
    <xf numFmtId="164" fontId="342" fillId="0" borderId="341" xfId="0" applyNumberFormat="1" applyFont="1" applyBorder="1" applyAlignment="1" applyProtection="1"/>
    <xf numFmtId="164" fontId="343" fillId="0" borderId="342" xfId="0" applyNumberFormat="1" applyFont="1" applyBorder="1" applyAlignment="1" applyProtection="1"/>
    <xf numFmtId="164" fontId="344" fillId="0" borderId="343" xfId="0" applyNumberFormat="1" applyFont="1" applyBorder="1" applyAlignment="1" applyProtection="1"/>
    <xf numFmtId="164" fontId="345" fillId="0" borderId="344" xfId="0" applyNumberFormat="1" applyFont="1" applyBorder="1" applyAlignment="1" applyProtection="1"/>
    <xf numFmtId="164" fontId="346" fillId="0" borderId="345" xfId="0" applyNumberFormat="1" applyFont="1" applyBorder="1" applyAlignment="1" applyProtection="1"/>
    <xf numFmtId="164" fontId="347" fillId="0" borderId="346" xfId="0" applyNumberFormat="1" applyFont="1" applyBorder="1" applyAlignment="1" applyProtection="1"/>
    <xf numFmtId="164" fontId="348" fillId="0" borderId="347" xfId="0" applyNumberFormat="1" applyFont="1" applyBorder="1" applyAlignment="1" applyProtection="1"/>
    <xf numFmtId="164" fontId="349" fillId="0" borderId="348" xfId="0" applyNumberFormat="1" applyFont="1" applyBorder="1" applyAlignment="1" applyProtection="1"/>
    <xf numFmtId="164" fontId="350" fillId="0" borderId="349" xfId="0" applyNumberFormat="1" applyFont="1" applyBorder="1" applyAlignment="1" applyProtection="1"/>
    <xf numFmtId="164" fontId="351" fillId="0" borderId="350" xfId="0" applyNumberFormat="1" applyFont="1" applyBorder="1" applyAlignment="1" applyProtection="1"/>
    <xf numFmtId="164" fontId="352" fillId="0" borderId="351" xfId="0" applyNumberFormat="1" applyFont="1" applyBorder="1" applyAlignment="1" applyProtection="1"/>
    <xf numFmtId="0" fontId="2" fillId="2" borderId="0" xfId="0" applyFont="1" applyFill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3" fontId="13" fillId="0" borderId="0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878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1"/>
  <sheetViews>
    <sheetView tabSelected="1" zoomScale="80" zoomScaleNormal="80" workbookViewId="0">
      <selection sqref="A1:H1"/>
    </sheetView>
  </sheetViews>
  <sheetFormatPr defaultColWidth="9.140625" defaultRowHeight="12.75" x14ac:dyDescent="0.2"/>
  <cols>
    <col min="1" max="1" width="51.7109375" style="1" customWidth="1"/>
    <col min="2" max="4" width="14.28515625" style="1" customWidth="1"/>
    <col min="5" max="5" width="17.7109375" style="1" customWidth="1"/>
    <col min="6" max="8" width="14.28515625" style="1" customWidth="1"/>
    <col min="9" max="16384" width="9.140625" style="1"/>
  </cols>
  <sheetData>
    <row r="1" spans="1:8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</row>
    <row r="2" spans="1:8" ht="15.75" thickBot="1" x14ac:dyDescent="0.25">
      <c r="A2" s="396" t="s">
        <v>227</v>
      </c>
      <c r="B2" s="396"/>
      <c r="C2" s="396"/>
      <c r="D2" s="396"/>
      <c r="E2" s="396"/>
      <c r="F2" s="396"/>
      <c r="G2" s="396"/>
      <c r="H2" s="396"/>
    </row>
    <row r="3" spans="1:8" x14ac:dyDescent="0.2">
      <c r="A3" s="2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/>
    </row>
    <row r="4" spans="1:8" ht="13.5" thickBo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</row>
    <row r="5" spans="1:8" x14ac:dyDescent="0.2">
      <c r="A5" s="4"/>
      <c r="B5" s="5"/>
      <c r="C5" s="5"/>
      <c r="D5" s="5"/>
      <c r="E5" s="5"/>
      <c r="F5" s="5"/>
      <c r="G5" s="6"/>
      <c r="H5" s="7"/>
    </row>
    <row r="6" spans="1:8" x14ac:dyDescent="0.2">
      <c r="A6" s="8" t="s">
        <v>245</v>
      </c>
      <c r="B6" s="5"/>
      <c r="C6" s="5"/>
      <c r="D6" s="5"/>
      <c r="E6" s="5"/>
      <c r="F6" s="5"/>
      <c r="G6" s="9"/>
      <c r="H6" s="7"/>
    </row>
    <row r="7" spans="1:8" x14ac:dyDescent="0.2">
      <c r="A7" s="4"/>
      <c r="B7" s="5"/>
      <c r="C7" s="5"/>
      <c r="D7" s="5"/>
      <c r="E7" s="5"/>
      <c r="F7" s="5"/>
      <c r="G7" s="9"/>
      <c r="H7" s="7"/>
    </row>
    <row r="8" spans="1:8" x14ac:dyDescent="0.2">
      <c r="A8" s="8" t="s">
        <v>9</v>
      </c>
      <c r="B8" s="10">
        <v>11389641.442999471</v>
      </c>
      <c r="C8" s="10">
        <v>387985.5378479588</v>
      </c>
      <c r="D8" s="10">
        <v>83456.436398048914</v>
      </c>
      <c r="E8" s="10">
        <v>4018.5827545204202</v>
      </c>
      <c r="F8" s="10">
        <v>3142333.9632021552</v>
      </c>
      <c r="G8" s="11">
        <v>152270.03679784478</v>
      </c>
      <c r="H8" s="12">
        <f>SUM(B8:G8)</f>
        <v>15159706</v>
      </c>
    </row>
    <row r="9" spans="1:8" x14ac:dyDescent="0.2">
      <c r="A9" s="4" t="s">
        <v>10</v>
      </c>
      <c r="B9" s="13">
        <v>6.8143562859806189E-2</v>
      </c>
      <c r="C9" s="13">
        <v>2.9969080123708174E-2</v>
      </c>
      <c r="D9" s="13">
        <v>2.5157290194954416E-2</v>
      </c>
      <c r="E9" s="13">
        <v>1.509609471146979E-2</v>
      </c>
      <c r="F9" s="13">
        <v>9.3243414318203606E-3</v>
      </c>
      <c r="G9" s="14">
        <v>7.5010380611143564E-3</v>
      </c>
      <c r="H9" s="15"/>
    </row>
    <row r="10" spans="1:8" x14ac:dyDescent="0.2">
      <c r="A10" s="4" t="s">
        <v>11</v>
      </c>
      <c r="B10" s="16">
        <f t="shared" ref="B10:G10" si="0">B8*B9</f>
        <v>776130.74762168818</v>
      </c>
      <c r="C10" s="16">
        <f t="shared" si="0"/>
        <v>11627.569670605488</v>
      </c>
      <c r="D10" s="16">
        <f t="shared" si="0"/>
        <v>2099.5377891024727</v>
      </c>
      <c r="E10" s="16">
        <f t="shared" si="0"/>
        <v>60.664905868119419</v>
      </c>
      <c r="F10" s="16">
        <f t="shared" si="0"/>
        <v>29300.194765702134</v>
      </c>
      <c r="G10" s="17">
        <f t="shared" si="0"/>
        <v>1142.1833415879173</v>
      </c>
      <c r="H10" s="12">
        <f>SUM(B10:G10)</f>
        <v>820360.89809455432</v>
      </c>
    </row>
    <row r="11" spans="1:8" x14ac:dyDescent="0.2">
      <c r="A11" s="4"/>
      <c r="B11" s="5"/>
      <c r="C11" s="5"/>
      <c r="D11" s="5"/>
      <c r="E11" s="5"/>
      <c r="F11" s="5"/>
      <c r="G11" s="9"/>
      <c r="H11" s="15"/>
    </row>
    <row r="12" spans="1:8" x14ac:dyDescent="0.2">
      <c r="A12" s="8" t="s">
        <v>12</v>
      </c>
      <c r="B12" s="5"/>
      <c r="C12" s="5"/>
      <c r="D12" s="5"/>
      <c r="E12" s="5"/>
      <c r="F12" s="5"/>
      <c r="G12" s="9"/>
      <c r="H12" s="15"/>
    </row>
    <row r="13" spans="1:8" x14ac:dyDescent="0.2">
      <c r="A13" s="4" t="s">
        <v>13</v>
      </c>
      <c r="B13" s="18">
        <f>B15+B14</f>
        <v>4078361171.342638</v>
      </c>
      <c r="C13" s="18">
        <f t="shared" ref="C13:G13" si="1">C15+C14</f>
        <v>227906828.90062082</v>
      </c>
      <c r="D13" s="18">
        <f t="shared" si="1"/>
        <v>31832820.757840954</v>
      </c>
      <c r="E13" s="18">
        <f t="shared" si="1"/>
        <v>2499948.9988995846</v>
      </c>
      <c r="F13" s="18">
        <f t="shared" si="1"/>
        <v>852515652.01372504</v>
      </c>
      <c r="G13" s="17">
        <f t="shared" si="1"/>
        <v>65854914.986274876</v>
      </c>
      <c r="H13" s="12">
        <f>SUM(B13:G13)</f>
        <v>5258971336.999999</v>
      </c>
    </row>
    <row r="14" spans="1:8" x14ac:dyDescent="0.2">
      <c r="A14" s="4" t="s">
        <v>14</v>
      </c>
      <c r="B14" s="10">
        <v>1813672052.7239578</v>
      </c>
      <c r="C14" s="10">
        <v>108121192.91334271</v>
      </c>
      <c r="D14" s="10">
        <v>14722847.069480043</v>
      </c>
      <c r="E14" s="10">
        <v>1141068.2932193961</v>
      </c>
      <c r="F14" s="10">
        <v>378635896.75474668</v>
      </c>
      <c r="G14" s="11">
        <v>30514596.245253347</v>
      </c>
      <c r="H14" s="12">
        <f t="shared" ref="H14:H15" si="2">SUM(B14:G14)</f>
        <v>2346807654</v>
      </c>
    </row>
    <row r="15" spans="1:8" x14ac:dyDescent="0.2">
      <c r="A15" s="4" t="s">
        <v>15</v>
      </c>
      <c r="B15" s="10">
        <v>2264689118.6186805</v>
      </c>
      <c r="C15" s="10">
        <v>119785635.98727809</v>
      </c>
      <c r="D15" s="10">
        <v>17109973.688360911</v>
      </c>
      <c r="E15" s="10">
        <v>1358880.7056801885</v>
      </c>
      <c r="F15" s="10">
        <v>473879755.25897843</v>
      </c>
      <c r="G15" s="11">
        <v>35340318.741021529</v>
      </c>
      <c r="H15" s="12">
        <f t="shared" si="2"/>
        <v>2912163682.9999995</v>
      </c>
    </row>
    <row r="16" spans="1:8" x14ac:dyDescent="0.2">
      <c r="A16" s="4"/>
      <c r="B16" s="5"/>
      <c r="C16" s="5"/>
      <c r="D16" s="5"/>
      <c r="E16" s="5"/>
      <c r="F16" s="5"/>
      <c r="G16" s="9"/>
      <c r="H16" s="15"/>
    </row>
    <row r="17" spans="1:8" x14ac:dyDescent="0.2">
      <c r="A17" s="8" t="s">
        <v>16</v>
      </c>
      <c r="B17" s="5"/>
      <c r="C17" s="5"/>
      <c r="D17" s="5"/>
      <c r="E17" s="5"/>
      <c r="F17" s="5"/>
      <c r="G17" s="9"/>
      <c r="H17" s="15"/>
    </row>
    <row r="18" spans="1:8" x14ac:dyDescent="0.2">
      <c r="A18" s="4" t="s">
        <v>17</v>
      </c>
      <c r="B18" s="19">
        <v>8.2593773065255324E-3</v>
      </c>
      <c r="C18" s="19">
        <v>6.9621515336497613E-3</v>
      </c>
      <c r="D18" s="19">
        <v>7.9600515517802544E-3</v>
      </c>
      <c r="E18" s="19">
        <v>6.6082261068645407E-3</v>
      </c>
      <c r="F18" s="19">
        <v>7.1817434997921929E-3</v>
      </c>
      <c r="G18" s="20">
        <v>5.9910262766564191E-3</v>
      </c>
      <c r="H18" s="15"/>
    </row>
    <row r="19" spans="1:8" x14ac:dyDescent="0.2">
      <c r="A19" s="4" t="s">
        <v>18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20">
        <v>0</v>
      </c>
      <c r="H19" s="15"/>
    </row>
    <row r="20" spans="1:8" x14ac:dyDescent="0.2">
      <c r="A20" s="4" t="s">
        <v>19</v>
      </c>
      <c r="B20" s="19">
        <v>7.5742750071383534E-3</v>
      </c>
      <c r="C20" s="19">
        <v>6.4830333686677665E-3</v>
      </c>
      <c r="D20" s="19">
        <v>7.232508590505355E-3</v>
      </c>
      <c r="E20" s="19">
        <v>6.0030585867854201E-3</v>
      </c>
      <c r="F20" s="19">
        <v>6.1783517695289652E-3</v>
      </c>
      <c r="G20" s="20">
        <v>5.2845387343977987E-3</v>
      </c>
      <c r="H20" s="15"/>
    </row>
    <row r="21" spans="1:8" x14ac:dyDescent="0.2">
      <c r="A21" s="4" t="s">
        <v>20</v>
      </c>
      <c r="B21" s="19">
        <v>7.3497427895984563E-3</v>
      </c>
      <c r="C21" s="19">
        <v>6.2069204915550444E-3</v>
      </c>
      <c r="D21" s="19">
        <v>7.3613776979474365E-3</v>
      </c>
      <c r="E21" s="19">
        <v>6.1836326361099916E-3</v>
      </c>
      <c r="F21" s="19">
        <v>6.5673227576489648E-3</v>
      </c>
      <c r="G21" s="20">
        <v>5.4475058992961888E-3</v>
      </c>
      <c r="H21" s="15"/>
    </row>
    <row r="22" spans="1:8" x14ac:dyDescent="0.2">
      <c r="A22" s="4"/>
      <c r="B22" s="5"/>
      <c r="C22" s="5"/>
      <c r="D22" s="5"/>
      <c r="E22" s="5"/>
      <c r="F22" s="5"/>
      <c r="G22" s="9"/>
      <c r="H22" s="15"/>
    </row>
    <row r="23" spans="1:8" x14ac:dyDescent="0.2">
      <c r="A23" s="8" t="s">
        <v>21</v>
      </c>
      <c r="B23" s="5"/>
      <c r="C23" s="5"/>
      <c r="D23" s="5"/>
      <c r="E23" s="5"/>
      <c r="F23" s="5"/>
      <c r="G23" s="9"/>
      <c r="H23" s="15"/>
    </row>
    <row r="24" spans="1:8" x14ac:dyDescent="0.2">
      <c r="A24" s="4" t="s">
        <v>22</v>
      </c>
      <c r="B24" s="19">
        <v>1.5581209652347024E-3</v>
      </c>
      <c r="C24" s="19">
        <v>5.0503306161137465E-5</v>
      </c>
      <c r="D24" s="19">
        <v>6.4746480416392018E-5</v>
      </c>
      <c r="E24" s="19">
        <v>7.728224772239961E-5</v>
      </c>
      <c r="F24" s="19">
        <v>6.3698994107961652E-5</v>
      </c>
      <c r="G24" s="20">
        <v>4.1578026381017936E-5</v>
      </c>
      <c r="H24" s="15"/>
    </row>
    <row r="25" spans="1:8" x14ac:dyDescent="0.2">
      <c r="A25" s="4"/>
      <c r="B25" s="21"/>
      <c r="C25" s="21"/>
      <c r="D25" s="21"/>
      <c r="E25" s="21"/>
      <c r="F25" s="21"/>
      <c r="G25" s="22"/>
      <c r="H25" s="15"/>
    </row>
    <row r="26" spans="1:8" x14ac:dyDescent="0.2">
      <c r="A26" s="4" t="s">
        <v>23</v>
      </c>
      <c r="B26" s="19">
        <v>0.51802089372687354</v>
      </c>
      <c r="C26" s="19">
        <v>0.36464113082712069</v>
      </c>
      <c r="D26" s="19">
        <v>0.54464625120404075</v>
      </c>
      <c r="E26" s="19">
        <v>0.36673419527148016</v>
      </c>
      <c r="F26" s="19">
        <v>0.64924417879708574</v>
      </c>
      <c r="G26" s="20">
        <v>0.44294688866074039</v>
      </c>
      <c r="H26" s="15"/>
    </row>
    <row r="27" spans="1:8" x14ac:dyDescent="0.2">
      <c r="A27" s="4" t="s">
        <v>24</v>
      </c>
      <c r="B27" s="19">
        <v>0.10439561734722921</v>
      </c>
      <c r="C27" s="19">
        <v>9.7760616998738697E-2</v>
      </c>
      <c r="D27" s="19">
        <v>0.11695464591657206</v>
      </c>
      <c r="E27" s="19">
        <v>9.9430938723481743E-2</v>
      </c>
      <c r="F27" s="19">
        <v>0.11326042124811052</v>
      </c>
      <c r="G27" s="20">
        <v>0.10529757291343493</v>
      </c>
      <c r="H27" s="15"/>
    </row>
    <row r="28" spans="1:8" x14ac:dyDescent="0.2">
      <c r="A28" s="4" t="s">
        <v>25</v>
      </c>
      <c r="B28" s="19">
        <v>0.160578551711415</v>
      </c>
      <c r="C28" s="19">
        <v>0.18476177198648619</v>
      </c>
      <c r="D28" s="19">
        <v>0.17475485551305017</v>
      </c>
      <c r="E28" s="19">
        <v>0.18835776503080517</v>
      </c>
      <c r="F28" s="19">
        <v>0.14571800144356711</v>
      </c>
      <c r="G28" s="20">
        <v>0.18181317483726459</v>
      </c>
      <c r="H28" s="15"/>
    </row>
    <row r="29" spans="1:8" x14ac:dyDescent="0.2">
      <c r="A29" s="4" t="s">
        <v>26</v>
      </c>
      <c r="B29" s="19">
        <v>0.15558213251943567</v>
      </c>
      <c r="C29" s="19">
        <v>0.25246698919936933</v>
      </c>
      <c r="D29" s="19">
        <v>0.1401169630264707</v>
      </c>
      <c r="E29" s="19">
        <v>0.26141233421348148</v>
      </c>
      <c r="F29" s="19">
        <v>8.4470422131434963E-2</v>
      </c>
      <c r="G29" s="20">
        <v>0.20936643270977359</v>
      </c>
      <c r="H29" s="15"/>
    </row>
    <row r="30" spans="1:8" x14ac:dyDescent="0.2">
      <c r="A30" s="4" t="s">
        <v>27</v>
      </c>
      <c r="B30" s="23">
        <v>6.1422804695046615E-2</v>
      </c>
      <c r="C30" s="23">
        <v>0.10036949098828511</v>
      </c>
      <c r="D30" s="23">
        <v>2.3527284339866412E-2</v>
      </c>
      <c r="E30" s="23">
        <v>8.4064766760751461E-2</v>
      </c>
      <c r="F30" s="23">
        <v>7.3069763798015962E-3</v>
      </c>
      <c r="G30" s="24">
        <v>6.0575930878786557E-2</v>
      </c>
      <c r="H30" s="15"/>
    </row>
    <row r="31" spans="1:8" x14ac:dyDescent="0.2">
      <c r="A31" s="4"/>
      <c r="B31" s="25">
        <f>SUM(B26:B30)</f>
        <v>1</v>
      </c>
      <c r="C31" s="25">
        <f t="shared" ref="C31:G31" si="3">SUM(C26:C30)</f>
        <v>1</v>
      </c>
      <c r="D31" s="25">
        <f t="shared" si="3"/>
        <v>1.0000000000000002</v>
      </c>
      <c r="E31" s="25">
        <f t="shared" si="3"/>
        <v>1</v>
      </c>
      <c r="F31" s="25">
        <f t="shared" si="3"/>
        <v>0.99999999999999989</v>
      </c>
      <c r="G31" s="26">
        <f t="shared" si="3"/>
        <v>1</v>
      </c>
      <c r="H31" s="15"/>
    </row>
    <row r="32" spans="1:8" x14ac:dyDescent="0.2">
      <c r="A32" s="4"/>
      <c r="B32" s="5"/>
      <c r="C32" s="5"/>
      <c r="D32" s="5"/>
      <c r="E32" s="5"/>
      <c r="F32" s="5"/>
      <c r="G32" s="9"/>
      <c r="H32" s="15"/>
    </row>
    <row r="33" spans="1:8" x14ac:dyDescent="0.2">
      <c r="A33" s="4" t="s">
        <v>28</v>
      </c>
      <c r="B33" s="19">
        <v>2.5139148631017558E-3</v>
      </c>
      <c r="C33" s="19">
        <v>6.088013793196213E-5</v>
      </c>
      <c r="D33" s="19">
        <v>9.9082775663185318E-5</v>
      </c>
      <c r="E33" s="19">
        <v>3.1817871937272978E-5</v>
      </c>
      <c r="F33" s="19">
        <v>1.1068899396374019E-4</v>
      </c>
      <c r="G33" s="20">
        <v>7.5390194657530324E-5</v>
      </c>
      <c r="H33" s="15"/>
    </row>
    <row r="34" spans="1:8" x14ac:dyDescent="0.2">
      <c r="A34" s="4"/>
      <c r="B34" s="21"/>
      <c r="C34" s="21"/>
      <c r="D34" s="21"/>
      <c r="E34" s="21"/>
      <c r="F34" s="21"/>
      <c r="G34" s="22"/>
      <c r="H34" s="15"/>
    </row>
    <row r="35" spans="1:8" x14ac:dyDescent="0.2">
      <c r="A35" s="4" t="s">
        <v>29</v>
      </c>
      <c r="B35" s="19">
        <v>0.61124146514098043</v>
      </c>
      <c r="C35" s="19">
        <v>0.45971443615866114</v>
      </c>
      <c r="D35" s="19">
        <v>0.65695968367074953</v>
      </c>
      <c r="E35" s="19">
        <v>0.44887909297422157</v>
      </c>
      <c r="F35" s="19">
        <v>0.75556925124124852</v>
      </c>
      <c r="G35" s="20">
        <v>0.55640076572762998</v>
      </c>
      <c r="H35" s="15"/>
    </row>
    <row r="36" spans="1:8" x14ac:dyDescent="0.2">
      <c r="A36" s="4" t="s">
        <v>30</v>
      </c>
      <c r="B36" s="19">
        <v>0.10353736981758203</v>
      </c>
      <c r="C36" s="19">
        <v>0.1142623066295468</v>
      </c>
      <c r="D36" s="19">
        <v>0.11238525239582238</v>
      </c>
      <c r="E36" s="19">
        <v>0.11681755717989838</v>
      </c>
      <c r="F36" s="19">
        <v>9.4858016390843555E-2</v>
      </c>
      <c r="G36" s="20">
        <v>0.10919467431568851</v>
      </c>
      <c r="H36" s="15"/>
    </row>
    <row r="37" spans="1:8" x14ac:dyDescent="0.2">
      <c r="A37" s="4" t="s">
        <v>31</v>
      </c>
      <c r="B37" s="19">
        <v>0.14037226615781404</v>
      </c>
      <c r="C37" s="19">
        <v>0.19227820749393873</v>
      </c>
      <c r="D37" s="19">
        <v>0.14165867855428207</v>
      </c>
      <c r="E37" s="19">
        <v>0.20343640289934142</v>
      </c>
      <c r="F37" s="19">
        <v>0.10251792545352975</v>
      </c>
      <c r="G37" s="20">
        <v>0.16413587058228285</v>
      </c>
      <c r="H37" s="15"/>
    </row>
    <row r="38" spans="1:8" x14ac:dyDescent="0.2">
      <c r="A38" s="4" t="s">
        <v>32</v>
      </c>
      <c r="B38" s="19">
        <v>0.10655034193690163</v>
      </c>
      <c r="C38" s="19">
        <v>0.18475624549469929</v>
      </c>
      <c r="D38" s="19">
        <v>8.0360970979513738E-2</v>
      </c>
      <c r="E38" s="19">
        <v>0.19842654891172712</v>
      </c>
      <c r="F38" s="19">
        <v>4.3934777278948414E-2</v>
      </c>
      <c r="G38" s="20">
        <v>0.14299080769304878</v>
      </c>
      <c r="H38" s="15"/>
    </row>
    <row r="39" spans="1:8" x14ac:dyDescent="0.2">
      <c r="A39" s="4" t="s">
        <v>33</v>
      </c>
      <c r="B39" s="23">
        <v>3.8298556946721872E-2</v>
      </c>
      <c r="C39" s="23">
        <v>4.8988804223154082E-2</v>
      </c>
      <c r="D39" s="23">
        <v>8.6354143996322207E-3</v>
      </c>
      <c r="E39" s="23">
        <v>3.2440398034811475E-2</v>
      </c>
      <c r="F39" s="23">
        <v>3.1200296354297243E-3</v>
      </c>
      <c r="G39" s="24">
        <v>2.7277881681350008E-2</v>
      </c>
      <c r="H39" s="15"/>
    </row>
    <row r="40" spans="1:8" x14ac:dyDescent="0.2">
      <c r="A40" s="4"/>
      <c r="B40" s="25">
        <f>SUM(B35:B39)</f>
        <v>1</v>
      </c>
      <c r="C40" s="25">
        <f t="shared" ref="C40:G40" si="4">SUM(C35:C39)</f>
        <v>1</v>
      </c>
      <c r="D40" s="25">
        <f t="shared" si="4"/>
        <v>1</v>
      </c>
      <c r="E40" s="25">
        <f t="shared" si="4"/>
        <v>0.99999999999999989</v>
      </c>
      <c r="F40" s="25">
        <f t="shared" si="4"/>
        <v>1</v>
      </c>
      <c r="G40" s="26">
        <f t="shared" si="4"/>
        <v>1</v>
      </c>
      <c r="H40" s="15"/>
    </row>
    <row r="41" spans="1:8" x14ac:dyDescent="0.2">
      <c r="A41" s="4"/>
      <c r="B41" s="25"/>
      <c r="C41" s="25"/>
      <c r="D41" s="25"/>
      <c r="E41" s="25"/>
      <c r="F41" s="25"/>
      <c r="G41" s="26"/>
      <c r="H41" s="15"/>
    </row>
    <row r="42" spans="1:8" x14ac:dyDescent="0.2">
      <c r="A42" s="27" t="s">
        <v>34</v>
      </c>
      <c r="B42" s="25"/>
      <c r="C42" s="25"/>
      <c r="D42" s="25"/>
      <c r="E42" s="25"/>
      <c r="F42" s="25"/>
      <c r="G42" s="26"/>
      <c r="H42" s="15"/>
    </row>
    <row r="43" spans="1:8" x14ac:dyDescent="0.2">
      <c r="A43" s="4" t="s">
        <v>19</v>
      </c>
      <c r="B43" s="19">
        <v>0.30460636953616355</v>
      </c>
      <c r="C43" s="19">
        <v>0.30290085532777877</v>
      </c>
      <c r="D43" s="19">
        <v>0.29901573666744913</v>
      </c>
      <c r="E43" s="19">
        <v>0.28826730519282012</v>
      </c>
      <c r="F43" s="19">
        <v>0.27850145264796777</v>
      </c>
      <c r="G43" s="20">
        <v>0.27857567045607456</v>
      </c>
      <c r="H43" s="15"/>
    </row>
    <row r="44" spans="1:8" x14ac:dyDescent="0.2">
      <c r="A44" s="4" t="s">
        <v>246</v>
      </c>
      <c r="B44" s="19">
        <v>0.41862360046814856</v>
      </c>
      <c r="C44" s="19">
        <v>0.43406436452042146</v>
      </c>
      <c r="D44" s="19">
        <v>0.42824960054035111</v>
      </c>
      <c r="E44" s="19">
        <v>0.44160180851095354</v>
      </c>
      <c r="F44" s="19">
        <v>0.44663847027467452</v>
      </c>
      <c r="G44" s="20">
        <v>0.44825521799920176</v>
      </c>
      <c r="H44" s="15"/>
    </row>
    <row r="45" spans="1:8" x14ac:dyDescent="0.2">
      <c r="A45" s="4" t="s">
        <v>35</v>
      </c>
      <c r="B45" s="23">
        <v>0.27677002999568789</v>
      </c>
      <c r="C45" s="23">
        <v>0.26303478015179982</v>
      </c>
      <c r="D45" s="23">
        <v>0.27273466279219971</v>
      </c>
      <c r="E45" s="23">
        <v>0.27013088629622628</v>
      </c>
      <c r="F45" s="23">
        <v>0.27486007707735771</v>
      </c>
      <c r="G45" s="24">
        <v>0.27316911154472368</v>
      </c>
      <c r="H45" s="15"/>
    </row>
    <row r="46" spans="1:8" x14ac:dyDescent="0.2">
      <c r="A46" s="4" t="s">
        <v>36</v>
      </c>
      <c r="B46" s="28">
        <f t="shared" ref="B46:G46" si="5">SUM(B43:B45)</f>
        <v>1</v>
      </c>
      <c r="C46" s="28">
        <f t="shared" si="5"/>
        <v>1</v>
      </c>
      <c r="D46" s="28">
        <f t="shared" si="5"/>
        <v>0.99999999999999989</v>
      </c>
      <c r="E46" s="28">
        <f t="shared" si="5"/>
        <v>0.99999999999999989</v>
      </c>
      <c r="F46" s="28">
        <f t="shared" si="5"/>
        <v>1</v>
      </c>
      <c r="G46" s="26">
        <f t="shared" si="5"/>
        <v>1</v>
      </c>
      <c r="H46" s="15"/>
    </row>
    <row r="47" spans="1:8" x14ac:dyDescent="0.2">
      <c r="A47" s="4"/>
      <c r="B47" s="19"/>
      <c r="C47" s="19"/>
      <c r="D47" s="19"/>
      <c r="E47" s="19"/>
      <c r="F47" s="19"/>
      <c r="G47" s="26"/>
      <c r="H47" s="15"/>
    </row>
    <row r="48" spans="1:8" x14ac:dyDescent="0.2">
      <c r="A48" s="4" t="s">
        <v>37</v>
      </c>
      <c r="B48" s="19">
        <v>0.29730841657226809</v>
      </c>
      <c r="C48" s="19">
        <v>0.2798092236920301</v>
      </c>
      <c r="D48" s="19">
        <v>0.29427089997701344</v>
      </c>
      <c r="E48" s="19">
        <v>0.27753689463751041</v>
      </c>
      <c r="F48" s="19">
        <v>0.27574295755372608</v>
      </c>
      <c r="G48" s="20">
        <v>0.26091986654017774</v>
      </c>
      <c r="H48" s="15"/>
    </row>
    <row r="49" spans="1:8" x14ac:dyDescent="0.2">
      <c r="A49" s="4" t="s">
        <v>247</v>
      </c>
      <c r="B49" s="19">
        <v>0.38553416114035233</v>
      </c>
      <c r="C49" s="19">
        <v>0.39435829369456404</v>
      </c>
      <c r="D49" s="19">
        <v>0.39273894870520509</v>
      </c>
      <c r="E49" s="19">
        <v>0.39862939741362718</v>
      </c>
      <c r="F49" s="19">
        <v>0.40487596217640565</v>
      </c>
      <c r="G49" s="20">
        <v>0.40405689180156656</v>
      </c>
      <c r="H49" s="15"/>
    </row>
    <row r="50" spans="1:8" x14ac:dyDescent="0.2">
      <c r="A50" s="4" t="s">
        <v>38</v>
      </c>
      <c r="B50" s="23">
        <v>0.31715742228737948</v>
      </c>
      <c r="C50" s="23">
        <v>0.32583248261340592</v>
      </c>
      <c r="D50" s="23">
        <v>0.31299015131778135</v>
      </c>
      <c r="E50" s="23">
        <v>0.32383370794886246</v>
      </c>
      <c r="F50" s="23">
        <v>0.31938108026986822</v>
      </c>
      <c r="G50" s="24">
        <v>0.33502324165825564</v>
      </c>
      <c r="H50" s="15"/>
    </row>
    <row r="51" spans="1:8" x14ac:dyDescent="0.2">
      <c r="A51" s="4" t="s">
        <v>39</v>
      </c>
      <c r="B51" s="28">
        <f t="shared" ref="B51:G51" si="6">SUM(B48:B50)</f>
        <v>0.99999999999999978</v>
      </c>
      <c r="C51" s="28">
        <f t="shared" si="6"/>
        <v>1</v>
      </c>
      <c r="D51" s="28">
        <f t="shared" si="6"/>
        <v>0.99999999999999978</v>
      </c>
      <c r="E51" s="28">
        <f t="shared" si="6"/>
        <v>1</v>
      </c>
      <c r="F51" s="28">
        <f t="shared" si="6"/>
        <v>1</v>
      </c>
      <c r="G51" s="26">
        <f t="shared" si="6"/>
        <v>1</v>
      </c>
      <c r="H51" s="15"/>
    </row>
    <row r="52" spans="1:8" x14ac:dyDescent="0.2">
      <c r="A52" s="4"/>
      <c r="B52" s="5"/>
      <c r="C52" s="5"/>
      <c r="D52" s="5"/>
      <c r="E52" s="5"/>
      <c r="F52" s="5"/>
      <c r="G52" s="9"/>
      <c r="H52" s="15"/>
    </row>
    <row r="53" spans="1:8" x14ac:dyDescent="0.2">
      <c r="A53" s="8" t="s">
        <v>40</v>
      </c>
      <c r="B53" s="5"/>
      <c r="C53" s="5"/>
      <c r="D53" s="5"/>
      <c r="E53" s="5"/>
      <c r="F53" s="5"/>
      <c r="G53" s="9"/>
      <c r="H53" s="15"/>
    </row>
    <row r="54" spans="1:8" x14ac:dyDescent="0.2">
      <c r="A54" s="4" t="s">
        <v>17</v>
      </c>
      <c r="B54" s="16">
        <f t="shared" ref="B54:G54" si="7">B13*B18</f>
        <v>33684723.706402272</v>
      </c>
      <c r="C54" s="16">
        <f t="shared" si="7"/>
        <v>1586721.878359711</v>
      </c>
      <c r="D54" s="16">
        <f t="shared" si="7"/>
        <v>253390.89427099458</v>
      </c>
      <c r="E54" s="16">
        <f t="shared" si="7"/>
        <v>16520.228240358108</v>
      </c>
      <c r="F54" s="16">
        <f t="shared" si="7"/>
        <v>6122548.7423206726</v>
      </c>
      <c r="G54" s="17">
        <f t="shared" si="7"/>
        <v>394538.52612974739</v>
      </c>
      <c r="H54" s="12">
        <f>SUM(B54:G54)</f>
        <v>42058443.975723751</v>
      </c>
    </row>
    <row r="55" spans="1:8" x14ac:dyDescent="0.2">
      <c r="A55" s="4" t="s">
        <v>18</v>
      </c>
      <c r="B55" s="16">
        <f t="shared" ref="B55:G57" si="8">B13*B19</f>
        <v>0</v>
      </c>
      <c r="C55" s="16">
        <f t="shared" si="8"/>
        <v>0</v>
      </c>
      <c r="D55" s="16">
        <f t="shared" si="8"/>
        <v>0</v>
      </c>
      <c r="E55" s="16">
        <f t="shared" si="8"/>
        <v>0</v>
      </c>
      <c r="F55" s="16">
        <f t="shared" si="8"/>
        <v>0</v>
      </c>
      <c r="G55" s="17">
        <f t="shared" si="8"/>
        <v>0</v>
      </c>
      <c r="H55" s="12">
        <f t="shared" ref="H55:H57" si="9">SUM(B55:G55)</f>
        <v>0</v>
      </c>
    </row>
    <row r="56" spans="1:8" x14ac:dyDescent="0.2">
      <c r="A56" s="4" t="s">
        <v>19</v>
      </c>
      <c r="B56" s="16">
        <f t="shared" si="8"/>
        <v>13737250.900092388</v>
      </c>
      <c r="C56" s="16">
        <f t="shared" si="8"/>
        <v>700953.30151736562</v>
      </c>
      <c r="D56" s="16">
        <f t="shared" si="8"/>
        <v>106483.11790671101</v>
      </c>
      <c r="E56" s="16">
        <f t="shared" si="8"/>
        <v>6849.89981571928</v>
      </c>
      <c r="F56" s="16">
        <f t="shared" si="8"/>
        <v>2339345.7627218757</v>
      </c>
      <c r="G56" s="17">
        <f t="shared" si="8"/>
        <v>161255.56582255094</v>
      </c>
      <c r="H56" s="12">
        <f t="shared" si="9"/>
        <v>17052138.547876608</v>
      </c>
    </row>
    <row r="57" spans="1:8" x14ac:dyDescent="0.2">
      <c r="A57" s="4" t="s">
        <v>20</v>
      </c>
      <c r="B57" s="16">
        <f t="shared" si="8"/>
        <v>16644882.52024973</v>
      </c>
      <c r="C57" s="16">
        <f t="shared" si="8"/>
        <v>743499.91860338976</v>
      </c>
      <c r="D57" s="16">
        <f t="shared" si="8"/>
        <v>125952.97872196745</v>
      </c>
      <c r="E57" s="16">
        <f t="shared" si="8"/>
        <v>8402.8190802241897</v>
      </c>
      <c r="F57" s="16">
        <f t="shared" si="8"/>
        <v>3112121.3011014108</v>
      </c>
      <c r="G57" s="17">
        <f t="shared" si="8"/>
        <v>192516.59482472244</v>
      </c>
      <c r="H57" s="12">
        <f t="shared" si="9"/>
        <v>20827376.132581443</v>
      </c>
    </row>
    <row r="58" spans="1:8" x14ac:dyDescent="0.2">
      <c r="A58" s="4"/>
      <c r="B58" s="5"/>
      <c r="C58" s="5"/>
      <c r="D58" s="5"/>
      <c r="E58" s="5"/>
      <c r="F58" s="5"/>
      <c r="G58" s="9"/>
      <c r="H58" s="15"/>
    </row>
    <row r="59" spans="1:8" x14ac:dyDescent="0.2">
      <c r="A59" s="8" t="s">
        <v>41</v>
      </c>
      <c r="B59" s="5"/>
      <c r="C59" s="5"/>
      <c r="D59" s="5"/>
      <c r="E59" s="5"/>
      <c r="F59" s="5"/>
      <c r="G59" s="9"/>
      <c r="H59" s="15"/>
    </row>
    <row r="60" spans="1:8" x14ac:dyDescent="0.2">
      <c r="A60" s="4" t="s">
        <v>22</v>
      </c>
      <c r="B60" s="16">
        <f t="shared" ref="B60:G60" si="10">B24*B14</f>
        <v>2825920.4494094569</v>
      </c>
      <c r="C60" s="16">
        <f t="shared" si="10"/>
        <v>5460.4777082099536</v>
      </c>
      <c r="D60" s="16">
        <f t="shared" si="10"/>
        <v>953.25252945762418</v>
      </c>
      <c r="E60" s="16">
        <f t="shared" si="10"/>
        <v>88.184322504757091</v>
      </c>
      <c r="F60" s="16">
        <f t="shared" si="10"/>
        <v>24118.725756443386</v>
      </c>
      <c r="G60" s="17">
        <f t="shared" si="10"/>
        <v>1268.7366876912545</v>
      </c>
      <c r="H60" s="12">
        <f>SUM(B60:G60)</f>
        <v>2857809.8264137642</v>
      </c>
    </row>
    <row r="61" spans="1:8" x14ac:dyDescent="0.2">
      <c r="A61" s="4"/>
      <c r="B61" s="16"/>
      <c r="C61" s="16"/>
      <c r="D61" s="16"/>
      <c r="E61" s="16"/>
      <c r="F61" s="16"/>
      <c r="G61" s="17"/>
      <c r="H61" s="12"/>
    </row>
    <row r="62" spans="1:8" x14ac:dyDescent="0.2">
      <c r="A62" s="4" t="s">
        <v>23</v>
      </c>
      <c r="B62" s="16">
        <f t="shared" ref="B62:G66" si="11">B$14*B26</f>
        <v>939520017.67951787</v>
      </c>
      <c r="C62" s="16">
        <f t="shared" si="11"/>
        <v>39425434.050298557</v>
      </c>
      <c r="D62" s="16">
        <f t="shared" si="11"/>
        <v>8018743.4634427028</v>
      </c>
      <c r="E62" s="16">
        <f t="shared" si="11"/>
        <v>418468.76226361661</v>
      </c>
      <c r="F62" s="16">
        <f t="shared" si="11"/>
        <v>245827151.85163364</v>
      </c>
      <c r="G62" s="17">
        <f t="shared" si="11"/>
        <v>13516345.465573682</v>
      </c>
      <c r="H62" s="12">
        <f t="shared" ref="H62:H67" si="12">SUM(B62:G62)</f>
        <v>1246726161.2727301</v>
      </c>
    </row>
    <row r="63" spans="1:8" x14ac:dyDescent="0.2">
      <c r="A63" s="4" t="s">
        <v>24</v>
      </c>
      <c r="B63" s="16">
        <f t="shared" si="11"/>
        <v>189339413.60953403</v>
      </c>
      <c r="C63" s="16">
        <f t="shared" si="11"/>
        <v>10569994.529848037</v>
      </c>
      <c r="D63" s="16">
        <f t="shared" si="11"/>
        <v>1721905.365894879</v>
      </c>
      <c r="E63" s="16">
        <f t="shared" si="11"/>
        <v>113457.49154240568</v>
      </c>
      <c r="F63" s="16">
        <f t="shared" si="11"/>
        <v>42884461.166098692</v>
      </c>
      <c r="G63" s="17">
        <f t="shared" si="11"/>
        <v>3213112.9230585922</v>
      </c>
      <c r="H63" s="12">
        <f t="shared" si="12"/>
        <v>247842345.08597663</v>
      </c>
    </row>
    <row r="64" spans="1:8" x14ac:dyDescent="0.2">
      <c r="A64" s="4" t="s">
        <v>25</v>
      </c>
      <c r="B64" s="16">
        <f t="shared" si="11"/>
        <v>291236831.50588226</v>
      </c>
      <c r="C64" s="16">
        <f t="shared" si="11"/>
        <v>19976663.191961914</v>
      </c>
      <c r="D64" s="16">
        <f t="shared" si="11"/>
        <v>2572889.0123677189</v>
      </c>
      <c r="E64" s="16">
        <f t="shared" si="11"/>
        <v>214929.07345832093</v>
      </c>
      <c r="F64" s="16">
        <f t="shared" si="11"/>
        <v>55174066.149894506</v>
      </c>
      <c r="G64" s="17">
        <f t="shared" si="11"/>
        <v>5547955.622226784</v>
      </c>
      <c r="H64" s="12">
        <f t="shared" si="12"/>
        <v>374723334.55579144</v>
      </c>
    </row>
    <row r="65" spans="1:8" x14ac:dyDescent="0.2">
      <c r="A65" s="4" t="s">
        <v>26</v>
      </c>
      <c r="B65" s="16">
        <f t="shared" si="11"/>
        <v>282174965.6536957</v>
      </c>
      <c r="C65" s="16">
        <f t="shared" si="11"/>
        <v>27297032.043475822</v>
      </c>
      <c r="D65" s="16">
        <f t="shared" si="11"/>
        <v>2062920.6184787177</v>
      </c>
      <c r="E65" s="16">
        <f t="shared" si="11"/>
        <v>298289.32602747565</v>
      </c>
      <c r="F65" s="16">
        <f t="shared" si="11"/>
        <v>31983534.032987878</v>
      </c>
      <c r="G65" s="17">
        <f t="shared" si="11"/>
        <v>6388732.1614477448</v>
      </c>
      <c r="H65" s="12">
        <f t="shared" si="12"/>
        <v>350205473.83611333</v>
      </c>
    </row>
    <row r="66" spans="1:8" x14ac:dyDescent="0.2">
      <c r="A66" s="4" t="s">
        <v>27</v>
      </c>
      <c r="B66" s="29">
        <f t="shared" si="11"/>
        <v>111400824.27532795</v>
      </c>
      <c r="C66" s="29">
        <f t="shared" si="11"/>
        <v>10852069.097758388</v>
      </c>
      <c r="D66" s="29">
        <f t="shared" si="11"/>
        <v>346388.60929602588</v>
      </c>
      <c r="E66" s="29">
        <f t="shared" si="11"/>
        <v>95923.6399275773</v>
      </c>
      <c r="F66" s="29">
        <f t="shared" si="11"/>
        <v>2766683.5541319298</v>
      </c>
      <c r="G66" s="30">
        <f t="shared" si="11"/>
        <v>1848450.0729465466</v>
      </c>
      <c r="H66" s="31">
        <f t="shared" si="12"/>
        <v>127310339.24938841</v>
      </c>
    </row>
    <row r="67" spans="1:8" x14ac:dyDescent="0.2">
      <c r="A67" s="4"/>
      <c r="B67" s="16">
        <f>SUM(B62:B66)</f>
        <v>1813672052.7239578</v>
      </c>
      <c r="C67" s="16">
        <f t="shared" ref="C67:G67" si="13">SUM(C62:C66)</f>
        <v>108121192.91334271</v>
      </c>
      <c r="D67" s="16">
        <f t="shared" si="13"/>
        <v>14722847.069480043</v>
      </c>
      <c r="E67" s="16">
        <f t="shared" si="13"/>
        <v>1141068.2932193961</v>
      </c>
      <c r="F67" s="16">
        <f t="shared" si="13"/>
        <v>378635896.75474668</v>
      </c>
      <c r="G67" s="17">
        <f t="shared" si="13"/>
        <v>30514596.245253347</v>
      </c>
      <c r="H67" s="12">
        <f t="shared" si="12"/>
        <v>2346807654</v>
      </c>
    </row>
    <row r="68" spans="1:8" x14ac:dyDescent="0.2">
      <c r="A68" s="4"/>
      <c r="B68" s="16"/>
      <c r="C68" s="16"/>
      <c r="D68" s="16"/>
      <c r="E68" s="16"/>
      <c r="F68" s="16"/>
      <c r="G68" s="17"/>
      <c r="H68" s="12"/>
    </row>
    <row r="69" spans="1:8" x14ac:dyDescent="0.2">
      <c r="A69" s="4" t="s">
        <v>28</v>
      </c>
      <c r="B69" s="16">
        <f t="shared" ref="B69:G69" si="14">B33*B15</f>
        <v>5693235.6356003163</v>
      </c>
      <c r="C69" s="16">
        <f t="shared" si="14"/>
        <v>7292.566041173297</v>
      </c>
      <c r="D69" s="16">
        <f t="shared" si="14"/>
        <v>1695.3036845668676</v>
      </c>
      <c r="E69" s="16">
        <f t="shared" si="14"/>
        <v>43.236692271363367</v>
      </c>
      <c r="F69" s="16">
        <f t="shared" si="14"/>
        <v>52453.273369399743</v>
      </c>
      <c r="G69" s="17">
        <f t="shared" si="14"/>
        <v>2664.3135091447803</v>
      </c>
      <c r="H69" s="12">
        <f>SUM(B69:G69)</f>
        <v>5757384.3288968727</v>
      </c>
    </row>
    <row r="70" spans="1:8" x14ac:dyDescent="0.2">
      <c r="A70" s="4" t="s">
        <v>42</v>
      </c>
      <c r="B70" s="16"/>
      <c r="C70" s="16"/>
      <c r="D70" s="16"/>
      <c r="E70" s="16"/>
      <c r="F70" s="16"/>
      <c r="G70" s="17"/>
      <c r="H70" s="12"/>
    </row>
    <row r="71" spans="1:8" x14ac:dyDescent="0.2">
      <c r="A71" s="4" t="s">
        <v>29</v>
      </c>
      <c r="B71" s="16">
        <f t="shared" ref="B71:G75" si="15">B$15*B35</f>
        <v>1384271894.9533179</v>
      </c>
      <c r="C71" s="16">
        <f t="shared" si="15"/>
        <v>55067186.107798174</v>
      </c>
      <c r="D71" s="16">
        <f t="shared" si="15"/>
        <v>11240562.901920432</v>
      </c>
      <c r="E71" s="16">
        <f t="shared" si="15"/>
        <v>609973.13862589316</v>
      </c>
      <c r="F71" s="16">
        <f t="shared" si="15"/>
        <v>358048971.85941243</v>
      </c>
      <c r="G71" s="17">
        <f t="shared" si="15"/>
        <v>19663380.408562891</v>
      </c>
      <c r="H71" s="12">
        <f t="shared" ref="H71:H76" si="16">SUM(B71:G71)</f>
        <v>1828901969.3696375</v>
      </c>
    </row>
    <row r="72" spans="1:8" x14ac:dyDescent="0.2">
      <c r="A72" s="4" t="s">
        <v>30</v>
      </c>
      <c r="B72" s="16">
        <f t="shared" si="15"/>
        <v>234479954.79627624</v>
      </c>
      <c r="C72" s="16">
        <f t="shared" si="15"/>
        <v>13686983.068993645</v>
      </c>
      <c r="D72" s="16">
        <f t="shared" si="15"/>
        <v>1922908.7114523209</v>
      </c>
      <c r="E72" s="16">
        <f t="shared" si="15"/>
        <v>158741.12453645607</v>
      </c>
      <c r="F72" s="16">
        <f t="shared" si="15"/>
        <v>44951293.591645107</v>
      </c>
      <c r="G72" s="17">
        <f t="shared" si="15"/>
        <v>3858974.5951384688</v>
      </c>
      <c r="H72" s="12">
        <f t="shared" si="16"/>
        <v>299058855.88804227</v>
      </c>
    </row>
    <row r="73" spans="1:8" x14ac:dyDescent="0.2">
      <c r="A73" s="4" t="s">
        <v>31</v>
      </c>
      <c r="B73" s="16">
        <f t="shared" si="15"/>
        <v>317899543.72344667</v>
      </c>
      <c r="C73" s="16">
        <f t="shared" si="15"/>
        <v>23032167.371155269</v>
      </c>
      <c r="D73" s="16">
        <f t="shared" si="15"/>
        <v>2423776.2627917421</v>
      </c>
      <c r="E73" s="16">
        <f t="shared" si="15"/>
        <v>276445.80273289623</v>
      </c>
      <c r="F73" s="16">
        <f t="shared" si="15"/>
        <v>48581169.423576877</v>
      </c>
      <c r="G73" s="17">
        <f t="shared" si="15"/>
        <v>5800613.9832129348</v>
      </c>
      <c r="H73" s="12">
        <f t="shared" si="16"/>
        <v>398013716.56691641</v>
      </c>
    </row>
    <row r="74" spans="1:8" x14ac:dyDescent="0.2">
      <c r="A74" s="4" t="s">
        <v>32</v>
      </c>
      <c r="B74" s="16">
        <f t="shared" si="15"/>
        <v>241303399.9696008</v>
      </c>
      <c r="C74" s="16">
        <f t="shared" si="15"/>
        <v>22131144.369204238</v>
      </c>
      <c r="D74" s="16">
        <f t="shared" si="15"/>
        <v>1374974.0990306148</v>
      </c>
      <c r="E74" s="16">
        <f t="shared" si="15"/>
        <v>269638.00881085219</v>
      </c>
      <c r="F74" s="16">
        <f t="shared" si="15"/>
        <v>20819801.504305802</v>
      </c>
      <c r="G74" s="17">
        <f t="shared" si="15"/>
        <v>5053340.7209084574</v>
      </c>
      <c r="H74" s="12">
        <f t="shared" si="16"/>
        <v>290952298.67186075</v>
      </c>
    </row>
    <row r="75" spans="1:8" x14ac:dyDescent="0.2">
      <c r="A75" s="4" t="s">
        <v>33</v>
      </c>
      <c r="B75" s="29">
        <f t="shared" si="15"/>
        <v>86734325.176038906</v>
      </c>
      <c r="C75" s="29">
        <f t="shared" si="15"/>
        <v>5868155.0701267663</v>
      </c>
      <c r="D75" s="29">
        <f t="shared" si="15"/>
        <v>147751.71316580023</v>
      </c>
      <c r="E75" s="29">
        <f t="shared" si="15"/>
        <v>44082.630974090818</v>
      </c>
      <c r="F75" s="29">
        <f t="shared" si="15"/>
        <v>1478518.8800381974</v>
      </c>
      <c r="G75" s="30">
        <f t="shared" si="15"/>
        <v>964009.03319878154</v>
      </c>
      <c r="H75" s="31">
        <f t="shared" si="16"/>
        <v>95236842.503542557</v>
      </c>
    </row>
    <row r="76" spans="1:8" x14ac:dyDescent="0.2">
      <c r="A76" s="4"/>
      <c r="B76" s="16">
        <f>SUM(B71:B75)</f>
        <v>2264689118.6186805</v>
      </c>
      <c r="C76" s="16">
        <f t="shared" ref="C76:G76" si="17">SUM(C71:C75)</f>
        <v>119785635.98727809</v>
      </c>
      <c r="D76" s="16">
        <f t="shared" si="17"/>
        <v>17109973.688360911</v>
      </c>
      <c r="E76" s="16">
        <f t="shared" si="17"/>
        <v>1358880.7056801885</v>
      </c>
      <c r="F76" s="16">
        <f t="shared" si="17"/>
        <v>473879755.25897843</v>
      </c>
      <c r="G76" s="17">
        <f t="shared" si="17"/>
        <v>35340318.741021529</v>
      </c>
      <c r="H76" s="12">
        <f t="shared" si="16"/>
        <v>2912163682.9999995</v>
      </c>
    </row>
    <row r="77" spans="1:8" x14ac:dyDescent="0.2">
      <c r="A77" s="4"/>
      <c r="B77" s="16"/>
      <c r="C77" s="16"/>
      <c r="D77" s="16"/>
      <c r="E77" s="16"/>
      <c r="F77" s="16"/>
      <c r="G77" s="17"/>
      <c r="H77" s="12"/>
    </row>
    <row r="78" spans="1:8" x14ac:dyDescent="0.2">
      <c r="A78" s="4" t="s">
        <v>43</v>
      </c>
      <c r="B78" s="16">
        <f>B67+B76</f>
        <v>4078361171.342638</v>
      </c>
      <c r="C78" s="16">
        <f t="shared" ref="C78:G78" si="18">C67+C76</f>
        <v>227906828.90062082</v>
      </c>
      <c r="D78" s="16">
        <f t="shared" si="18"/>
        <v>31832820.757840954</v>
      </c>
      <c r="E78" s="16">
        <f t="shared" si="18"/>
        <v>2499948.9988995846</v>
      </c>
      <c r="F78" s="16">
        <f t="shared" si="18"/>
        <v>852515652.01372504</v>
      </c>
      <c r="G78" s="17">
        <f t="shared" si="18"/>
        <v>65854914.986274876</v>
      </c>
      <c r="H78" s="12">
        <f>SUM(B78:G78)</f>
        <v>5258971336.999999</v>
      </c>
    </row>
    <row r="79" spans="1:8" x14ac:dyDescent="0.2">
      <c r="A79" s="4"/>
      <c r="B79" s="16"/>
      <c r="C79" s="16"/>
      <c r="D79" s="16"/>
      <c r="E79" s="16"/>
      <c r="F79" s="16"/>
      <c r="G79" s="17"/>
      <c r="H79" s="12"/>
    </row>
    <row r="80" spans="1:8" x14ac:dyDescent="0.2">
      <c r="A80" s="4" t="s">
        <v>19</v>
      </c>
      <c r="B80" s="16">
        <f>B43*B$14</f>
        <v>552456059.50944614</v>
      </c>
      <c r="C80" s="16">
        <f t="shared" ref="C80:G80" si="19">C43*C$14</f>
        <v>32750001.81251128</v>
      </c>
      <c r="D80" s="16">
        <f t="shared" si="19"/>
        <v>4402362.9623227697</v>
      </c>
      <c r="E80" s="16">
        <f t="shared" si="19"/>
        <v>328932.68192732602</v>
      </c>
      <c r="F80" s="16">
        <f t="shared" si="19"/>
        <v>105450647.27086289</v>
      </c>
      <c r="G80" s="17">
        <f t="shared" si="19"/>
        <v>8500624.1077178661</v>
      </c>
      <c r="H80" s="12">
        <f>SUM(B80:G80)</f>
        <v>703888628.34478831</v>
      </c>
    </row>
    <row r="81" spans="1:8" x14ac:dyDescent="0.2">
      <c r="A81" s="4" t="s">
        <v>246</v>
      </c>
      <c r="B81" s="16">
        <f t="shared" ref="B81:G82" si="20">B44*B$14</f>
        <v>759245924.77976096</v>
      </c>
      <c r="C81" s="16">
        <f t="shared" si="20"/>
        <v>46931556.893119998</v>
      </c>
      <c r="D81" s="16">
        <f t="shared" si="20"/>
        <v>6305053.3763215076</v>
      </c>
      <c r="E81" s="16">
        <f t="shared" si="20"/>
        <v>503897.82192019239</v>
      </c>
      <c r="F81" s="16">
        <f t="shared" si="20"/>
        <v>169113357.71761966</v>
      </c>
      <c r="G81" s="17">
        <f t="shared" si="20"/>
        <v>13678326.992073663</v>
      </c>
      <c r="H81" s="12">
        <f t="shared" ref="H81:H83" si="21">SUM(B81:G81)</f>
        <v>995778117.58081603</v>
      </c>
    </row>
    <row r="82" spans="1:8" x14ac:dyDescent="0.2">
      <c r="A82" s="4" t="s">
        <v>35</v>
      </c>
      <c r="B82" s="29">
        <f t="shared" si="20"/>
        <v>501970068.43475062</v>
      </c>
      <c r="C82" s="29">
        <f t="shared" si="20"/>
        <v>28439634.207711436</v>
      </c>
      <c r="D82" s="29">
        <f t="shared" si="20"/>
        <v>4015430.7308357651</v>
      </c>
      <c r="E82" s="29">
        <f t="shared" si="20"/>
        <v>308237.78937187768</v>
      </c>
      <c r="F82" s="29">
        <f t="shared" si="20"/>
        <v>104071891.76626413</v>
      </c>
      <c r="G82" s="30">
        <f t="shared" si="20"/>
        <v>8335645.1454618182</v>
      </c>
      <c r="H82" s="31">
        <f t="shared" si="21"/>
        <v>647140908.07439554</v>
      </c>
    </row>
    <row r="83" spans="1:8" x14ac:dyDescent="0.2">
      <c r="A83" s="4" t="s">
        <v>36</v>
      </c>
      <c r="B83" s="16">
        <f>SUM(B80:B82)</f>
        <v>1813672052.7239575</v>
      </c>
      <c r="C83" s="16">
        <f t="shared" ref="C83:G83" si="22">SUM(C80:C82)</f>
        <v>108121192.91334271</v>
      </c>
      <c r="D83" s="16">
        <f t="shared" si="22"/>
        <v>14722847.069480043</v>
      </c>
      <c r="E83" s="16">
        <f t="shared" si="22"/>
        <v>1141068.2932193961</v>
      </c>
      <c r="F83" s="16">
        <f t="shared" si="22"/>
        <v>378635896.75474668</v>
      </c>
      <c r="G83" s="17">
        <f t="shared" si="22"/>
        <v>30514596.245253347</v>
      </c>
      <c r="H83" s="12">
        <f t="shared" si="21"/>
        <v>2346807654</v>
      </c>
    </row>
    <row r="84" spans="1:8" x14ac:dyDescent="0.2">
      <c r="A84" s="4"/>
      <c r="B84" s="16"/>
      <c r="C84" s="16"/>
      <c r="D84" s="16"/>
      <c r="E84" s="16"/>
      <c r="F84" s="16"/>
      <c r="G84" s="17"/>
      <c r="H84" s="12"/>
    </row>
    <row r="85" spans="1:8" x14ac:dyDescent="0.2">
      <c r="A85" s="4" t="s">
        <v>37</v>
      </c>
      <c r="B85" s="16">
        <f>B48*B$15</f>
        <v>673311135.8849653</v>
      </c>
      <c r="C85" s="16">
        <f t="shared" ref="C85:G85" si="23">C48*C$15</f>
        <v>33517125.815056384</v>
      </c>
      <c r="D85" s="16">
        <f t="shared" si="23"/>
        <v>5034967.3558569858</v>
      </c>
      <c r="E85" s="16">
        <f t="shared" si="23"/>
        <v>377139.53123730829</v>
      </c>
      <c r="F85" s="16">
        <f t="shared" si="23"/>
        <v>130669005.23994659</v>
      </c>
      <c r="G85" s="17">
        <f t="shared" si="23"/>
        <v>9220991.2493946794</v>
      </c>
      <c r="H85" s="12">
        <f t="shared" ref="H85:H88" si="24">SUM(B85:G85)</f>
        <v>852130365.07645738</v>
      </c>
    </row>
    <row r="86" spans="1:8" x14ac:dyDescent="0.2">
      <c r="A86" s="4" t="s">
        <v>247</v>
      </c>
      <c r="B86" s="16">
        <f t="shared" ref="B86:G87" si="25">B49*B$15</f>
        <v>873115019.5903368</v>
      </c>
      <c r="C86" s="16">
        <f t="shared" si="25"/>
        <v>47238459.017061152</v>
      </c>
      <c r="D86" s="16">
        <f t="shared" si="25"/>
        <v>6719753.0787405847</v>
      </c>
      <c r="E86" s="16">
        <f t="shared" si="25"/>
        <v>541689.79686229804</v>
      </c>
      <c r="F86" s="16">
        <f t="shared" si="25"/>
        <v>191862521.86639851</v>
      </c>
      <c r="G86" s="17">
        <f t="shared" si="25"/>
        <v>14279499.345773811</v>
      </c>
      <c r="H86" s="12">
        <f t="shared" si="24"/>
        <v>1133756942.695173</v>
      </c>
    </row>
    <row r="87" spans="1:8" x14ac:dyDescent="0.2">
      <c r="A87" s="4" t="s">
        <v>38</v>
      </c>
      <c r="B87" s="29">
        <f t="shared" si="25"/>
        <v>718262963.14337802</v>
      </c>
      <c r="C87" s="29">
        <f t="shared" si="25"/>
        <v>39030051.155160561</v>
      </c>
      <c r="D87" s="29">
        <f t="shared" si="25"/>
        <v>5355253.2537633386</v>
      </c>
      <c r="E87" s="29">
        <f t="shared" si="25"/>
        <v>440051.37758058228</v>
      </c>
      <c r="F87" s="29">
        <f t="shared" si="25"/>
        <v>151348228.15263331</v>
      </c>
      <c r="G87" s="30">
        <f t="shared" si="25"/>
        <v>11839828.145853037</v>
      </c>
      <c r="H87" s="31">
        <f t="shared" si="24"/>
        <v>926276375.22836876</v>
      </c>
    </row>
    <row r="88" spans="1:8" x14ac:dyDescent="0.2">
      <c r="A88" s="4" t="s">
        <v>39</v>
      </c>
      <c r="B88" s="16">
        <f>SUM(B85:B87)</f>
        <v>2264689118.61868</v>
      </c>
      <c r="C88" s="16">
        <f t="shared" ref="C88:G88" si="26">SUM(C85:C87)</f>
        <v>119785635.98727809</v>
      </c>
      <c r="D88" s="16">
        <f t="shared" si="26"/>
        <v>17109973.688360907</v>
      </c>
      <c r="E88" s="16">
        <f t="shared" si="26"/>
        <v>1358880.7056801887</v>
      </c>
      <c r="F88" s="16">
        <f t="shared" si="26"/>
        <v>473879755.25897843</v>
      </c>
      <c r="G88" s="17">
        <f t="shared" si="26"/>
        <v>35340318.741021529</v>
      </c>
      <c r="H88" s="12">
        <f t="shared" si="24"/>
        <v>2912163682.999999</v>
      </c>
    </row>
    <row r="89" spans="1:8" x14ac:dyDescent="0.2">
      <c r="A89" s="4"/>
      <c r="B89" s="16"/>
      <c r="C89" s="16"/>
      <c r="D89" s="16"/>
      <c r="E89" s="16"/>
      <c r="F89" s="16"/>
      <c r="G89" s="17"/>
      <c r="H89" s="12"/>
    </row>
    <row r="90" spans="1:8" x14ac:dyDescent="0.2">
      <c r="A90" s="4" t="s">
        <v>44</v>
      </c>
      <c r="B90" s="16">
        <f t="shared" ref="B90:G90" si="27">B83+B88</f>
        <v>4078361171.3426375</v>
      </c>
      <c r="C90" s="16">
        <f t="shared" si="27"/>
        <v>227906828.90062082</v>
      </c>
      <c r="D90" s="16">
        <f t="shared" si="27"/>
        <v>31832820.75784095</v>
      </c>
      <c r="E90" s="16">
        <f t="shared" si="27"/>
        <v>2499948.9988995846</v>
      </c>
      <c r="F90" s="16">
        <f t="shared" si="27"/>
        <v>852515652.01372504</v>
      </c>
      <c r="G90" s="17">
        <f t="shared" si="27"/>
        <v>65854914.986274876</v>
      </c>
      <c r="H90" s="12">
        <f>SUM(B90:G90)</f>
        <v>5258971336.999999</v>
      </c>
    </row>
    <row r="91" spans="1:8" ht="13.5" thickBot="1" x14ac:dyDescent="0.25">
      <c r="A91" s="32"/>
      <c r="B91" s="33"/>
      <c r="C91" s="33"/>
      <c r="D91" s="33"/>
      <c r="E91" s="33"/>
      <c r="F91" s="33"/>
      <c r="G91" s="34"/>
      <c r="H91" s="35"/>
    </row>
  </sheetData>
  <mergeCells count="2">
    <mergeCell ref="A1:H1"/>
    <mergeCell ref="A2:H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91"/>
  <sheetViews>
    <sheetView zoomScale="80" zoomScaleNormal="80" workbookViewId="0">
      <selection sqref="A1:H1"/>
    </sheetView>
  </sheetViews>
  <sheetFormatPr defaultColWidth="9.140625" defaultRowHeight="12.75" x14ac:dyDescent="0.2"/>
  <cols>
    <col min="1" max="1" width="51.7109375" style="1" customWidth="1"/>
    <col min="2" max="4" width="14.28515625" style="1" customWidth="1"/>
    <col min="5" max="5" width="17.7109375" style="1" customWidth="1"/>
    <col min="6" max="8" width="14.28515625" style="1" customWidth="1"/>
    <col min="9" max="16384" width="9.140625" style="1"/>
  </cols>
  <sheetData>
    <row r="1" spans="1:8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</row>
    <row r="2" spans="1:8" ht="15.75" thickBot="1" x14ac:dyDescent="0.25">
      <c r="A2" s="396" t="s">
        <v>236</v>
      </c>
      <c r="B2" s="396"/>
      <c r="C2" s="396"/>
      <c r="D2" s="396"/>
      <c r="E2" s="396"/>
      <c r="F2" s="396"/>
      <c r="G2" s="396"/>
      <c r="H2" s="396"/>
    </row>
    <row r="3" spans="1:8" x14ac:dyDescent="0.2">
      <c r="A3" s="2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/>
    </row>
    <row r="4" spans="1:8" ht="13.5" thickBo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</row>
    <row r="5" spans="1:8" x14ac:dyDescent="0.2">
      <c r="A5" s="4"/>
      <c r="B5" s="5"/>
      <c r="C5" s="5"/>
      <c r="D5" s="5"/>
      <c r="E5" s="5"/>
      <c r="F5" s="5"/>
      <c r="G5" s="6"/>
      <c r="H5" s="7"/>
    </row>
    <row r="6" spans="1:8" x14ac:dyDescent="0.2">
      <c r="A6" s="8" t="s">
        <v>245</v>
      </c>
      <c r="B6" s="5"/>
      <c r="C6" s="5"/>
      <c r="D6" s="5"/>
      <c r="E6" s="5"/>
      <c r="F6" s="5"/>
      <c r="G6" s="9"/>
      <c r="H6" s="7"/>
    </row>
    <row r="7" spans="1:8" x14ac:dyDescent="0.2">
      <c r="A7" s="4"/>
      <c r="B7" s="5"/>
      <c r="C7" s="5"/>
      <c r="D7" s="5"/>
      <c r="E7" s="5"/>
      <c r="F7" s="5"/>
      <c r="G7" s="9"/>
      <c r="H7" s="7"/>
    </row>
    <row r="8" spans="1:8" x14ac:dyDescent="0.2">
      <c r="A8" s="8" t="s">
        <v>9</v>
      </c>
      <c r="B8" s="10">
        <v>11389641.442999473</v>
      </c>
      <c r="C8" s="10">
        <v>387985.5378479588</v>
      </c>
      <c r="D8" s="10">
        <v>83456.436398048914</v>
      </c>
      <c r="E8" s="10">
        <v>4018.5827545204202</v>
      </c>
      <c r="F8" s="10">
        <v>3142333.9632021552</v>
      </c>
      <c r="G8" s="11">
        <v>152270.03679784478</v>
      </c>
      <c r="H8" s="12">
        <f>SUM(B8:G8)</f>
        <v>15159706</v>
      </c>
    </row>
    <row r="9" spans="1:8" x14ac:dyDescent="0.2">
      <c r="A9" s="4" t="s">
        <v>10</v>
      </c>
      <c r="B9" s="13">
        <v>6.8143562859806175E-2</v>
      </c>
      <c r="C9" s="13">
        <v>2.9969080123708174E-2</v>
      </c>
      <c r="D9" s="13">
        <v>2.5157290194954416E-2</v>
      </c>
      <c r="E9" s="13">
        <v>1.5096094711469788E-2</v>
      </c>
      <c r="F9" s="13">
        <v>9.3243414318203606E-3</v>
      </c>
      <c r="G9" s="14">
        <v>7.5010380611143564E-3</v>
      </c>
      <c r="H9" s="15"/>
    </row>
    <row r="10" spans="1:8" x14ac:dyDescent="0.2">
      <c r="A10" s="4" t="s">
        <v>11</v>
      </c>
      <c r="B10" s="16">
        <f t="shared" ref="B10:G10" si="0">B8*B9</f>
        <v>776130.74762168806</v>
      </c>
      <c r="C10" s="16">
        <f t="shared" si="0"/>
        <v>11627.569670605488</v>
      </c>
      <c r="D10" s="16">
        <f t="shared" si="0"/>
        <v>2099.5377891024727</v>
      </c>
      <c r="E10" s="16">
        <f t="shared" si="0"/>
        <v>60.664905868119412</v>
      </c>
      <c r="F10" s="16">
        <f t="shared" si="0"/>
        <v>29300.194765702134</v>
      </c>
      <c r="G10" s="17">
        <f t="shared" si="0"/>
        <v>1142.1833415879173</v>
      </c>
      <c r="H10" s="12">
        <f>SUM(B10:G10)</f>
        <v>820360.8980945542</v>
      </c>
    </row>
    <row r="11" spans="1:8" x14ac:dyDescent="0.2">
      <c r="A11" s="4"/>
      <c r="B11" s="5"/>
      <c r="C11" s="5"/>
      <c r="D11" s="5"/>
      <c r="E11" s="5"/>
      <c r="F11" s="5"/>
      <c r="G11" s="9"/>
      <c r="H11" s="15"/>
    </row>
    <row r="12" spans="1:8" x14ac:dyDescent="0.2">
      <c r="A12" s="8" t="s">
        <v>12</v>
      </c>
      <c r="B12" s="5"/>
      <c r="C12" s="5"/>
      <c r="D12" s="5"/>
      <c r="E12" s="5"/>
      <c r="F12" s="5"/>
      <c r="G12" s="9"/>
      <c r="H12" s="15"/>
    </row>
    <row r="13" spans="1:8" x14ac:dyDescent="0.2">
      <c r="A13" s="4" t="s">
        <v>13</v>
      </c>
      <c r="B13" s="18">
        <f>B15+B14</f>
        <v>4078361171.342639</v>
      </c>
      <c r="C13" s="18">
        <f t="shared" ref="C13:G13" si="1">C15+C14</f>
        <v>227906828.90062082</v>
      </c>
      <c r="D13" s="18">
        <f t="shared" si="1"/>
        <v>31832820.757840954</v>
      </c>
      <c r="E13" s="18">
        <f t="shared" si="1"/>
        <v>2499948.9988995842</v>
      </c>
      <c r="F13" s="18">
        <f t="shared" si="1"/>
        <v>852515652.01372504</v>
      </c>
      <c r="G13" s="17">
        <f t="shared" si="1"/>
        <v>65854914.986274883</v>
      </c>
      <c r="H13" s="12">
        <f>SUM(B13:G13)</f>
        <v>5258971337</v>
      </c>
    </row>
    <row r="14" spans="1:8" x14ac:dyDescent="0.2">
      <c r="A14" s="4" t="s">
        <v>14</v>
      </c>
      <c r="B14" s="10">
        <v>1813672052.7239578</v>
      </c>
      <c r="C14" s="10">
        <v>108121192.91334271</v>
      </c>
      <c r="D14" s="10">
        <v>14722847.069480041</v>
      </c>
      <c r="E14" s="10">
        <v>1141068.2932193959</v>
      </c>
      <c r="F14" s="10">
        <v>378635896.75474662</v>
      </c>
      <c r="G14" s="11">
        <v>30514596.245253354</v>
      </c>
      <c r="H14" s="12">
        <f t="shared" ref="H14:H15" si="2">SUM(B14:G14)</f>
        <v>2346807654</v>
      </c>
    </row>
    <row r="15" spans="1:8" x14ac:dyDescent="0.2">
      <c r="A15" s="4" t="s">
        <v>15</v>
      </c>
      <c r="B15" s="10">
        <v>2264689118.618681</v>
      </c>
      <c r="C15" s="10">
        <v>119785635.98727809</v>
      </c>
      <c r="D15" s="10">
        <v>17109973.688360911</v>
      </c>
      <c r="E15" s="10">
        <v>1358880.7056801883</v>
      </c>
      <c r="F15" s="10">
        <v>473879755.25897843</v>
      </c>
      <c r="G15" s="11">
        <v>35340318.741021529</v>
      </c>
      <c r="H15" s="12">
        <f t="shared" si="2"/>
        <v>2912163683</v>
      </c>
    </row>
    <row r="16" spans="1:8" x14ac:dyDescent="0.2">
      <c r="A16" s="4"/>
      <c r="B16" s="5"/>
      <c r="C16" s="5"/>
      <c r="D16" s="5"/>
      <c r="E16" s="5"/>
      <c r="F16" s="5"/>
      <c r="G16" s="9"/>
      <c r="H16" s="15"/>
    </row>
    <row r="17" spans="1:8" x14ac:dyDescent="0.2">
      <c r="A17" s="8" t="s">
        <v>16</v>
      </c>
      <c r="B17" s="5"/>
      <c r="C17" s="5"/>
      <c r="D17" s="5"/>
      <c r="E17" s="5"/>
      <c r="F17" s="5"/>
      <c r="G17" s="9"/>
      <c r="H17" s="15"/>
    </row>
    <row r="18" spans="1:8" x14ac:dyDescent="0.2">
      <c r="A18" s="4" t="s">
        <v>17</v>
      </c>
      <c r="B18" s="19">
        <v>8.2593773065255324E-3</v>
      </c>
      <c r="C18" s="19">
        <v>6.9621515336497604E-3</v>
      </c>
      <c r="D18" s="19">
        <v>7.9600515517802527E-3</v>
      </c>
      <c r="E18" s="19">
        <v>6.6082261068645407E-3</v>
      </c>
      <c r="F18" s="19">
        <v>7.1817434997921937E-3</v>
      </c>
      <c r="G18" s="20">
        <v>5.9910262766564191E-3</v>
      </c>
      <c r="H18" s="15"/>
    </row>
    <row r="19" spans="1:8" x14ac:dyDescent="0.2">
      <c r="A19" s="4" t="s">
        <v>18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20">
        <v>0</v>
      </c>
      <c r="H19" s="15"/>
    </row>
    <row r="20" spans="1:8" x14ac:dyDescent="0.2">
      <c r="A20" s="4" t="s">
        <v>19</v>
      </c>
      <c r="B20" s="19">
        <v>7.5742750071383534E-3</v>
      </c>
      <c r="C20" s="19">
        <v>6.4830333686677665E-3</v>
      </c>
      <c r="D20" s="19">
        <v>7.232508590505355E-3</v>
      </c>
      <c r="E20" s="19">
        <v>6.0030585867854218E-3</v>
      </c>
      <c r="F20" s="19">
        <v>6.1783517695289661E-3</v>
      </c>
      <c r="G20" s="20">
        <v>5.2845387343977979E-3</v>
      </c>
      <c r="H20" s="15"/>
    </row>
    <row r="21" spans="1:8" x14ac:dyDescent="0.2">
      <c r="A21" s="4" t="s">
        <v>20</v>
      </c>
      <c r="B21" s="19">
        <v>7.3497427895984546E-3</v>
      </c>
      <c r="C21" s="19">
        <v>6.2069204915550444E-3</v>
      </c>
      <c r="D21" s="19">
        <v>7.3613776979474365E-3</v>
      </c>
      <c r="E21" s="19">
        <v>6.1836326361099925E-3</v>
      </c>
      <c r="F21" s="19">
        <v>6.5673227576489648E-3</v>
      </c>
      <c r="G21" s="20">
        <v>5.4475058992961888E-3</v>
      </c>
      <c r="H21" s="15"/>
    </row>
    <row r="22" spans="1:8" x14ac:dyDescent="0.2">
      <c r="A22" s="4"/>
      <c r="B22" s="5"/>
      <c r="C22" s="5"/>
      <c r="D22" s="5"/>
      <c r="E22" s="5"/>
      <c r="F22" s="5"/>
      <c r="G22" s="9"/>
      <c r="H22" s="15"/>
    </row>
    <row r="23" spans="1:8" x14ac:dyDescent="0.2">
      <c r="A23" s="8" t="s">
        <v>21</v>
      </c>
      <c r="B23" s="5"/>
      <c r="C23" s="5"/>
      <c r="D23" s="5"/>
      <c r="E23" s="5"/>
      <c r="F23" s="5"/>
      <c r="G23" s="9"/>
      <c r="H23" s="15"/>
    </row>
    <row r="24" spans="1:8" x14ac:dyDescent="0.2">
      <c r="A24" s="4" t="s">
        <v>22</v>
      </c>
      <c r="B24" s="19">
        <v>1.5581209652347024E-3</v>
      </c>
      <c r="C24" s="19">
        <v>5.0503306161137465E-5</v>
      </c>
      <c r="D24" s="19">
        <v>6.4746480416392018E-5</v>
      </c>
      <c r="E24" s="19">
        <v>7.7282247722399624E-5</v>
      </c>
      <c r="F24" s="19">
        <v>6.3698994107961666E-5</v>
      </c>
      <c r="G24" s="20">
        <v>4.1578026381017915E-5</v>
      </c>
      <c r="H24" s="15"/>
    </row>
    <row r="25" spans="1:8" x14ac:dyDescent="0.2">
      <c r="A25" s="4"/>
      <c r="B25" s="21"/>
      <c r="C25" s="21"/>
      <c r="D25" s="21"/>
      <c r="E25" s="21"/>
      <c r="F25" s="21"/>
      <c r="G25" s="22"/>
      <c r="H25" s="15"/>
    </row>
    <row r="26" spans="1:8" x14ac:dyDescent="0.2">
      <c r="A26" s="4" t="s">
        <v>23</v>
      </c>
      <c r="B26" s="19">
        <v>0.50237616553054354</v>
      </c>
      <c r="C26" s="19">
        <v>0.35787409526401676</v>
      </c>
      <c r="D26" s="19">
        <v>0.52122106798122547</v>
      </c>
      <c r="E26" s="19">
        <v>0.35780145072688102</v>
      </c>
      <c r="F26" s="19">
        <v>0.61943675413629451</v>
      </c>
      <c r="G26" s="20">
        <v>0.42530286766399228</v>
      </c>
      <c r="H26" s="15"/>
    </row>
    <row r="27" spans="1:8" x14ac:dyDescent="0.2">
      <c r="A27" s="4" t="s">
        <v>24</v>
      </c>
      <c r="B27" s="19">
        <v>0.10474617994774921</v>
      </c>
      <c r="C27" s="19">
        <v>9.6532595884334368E-2</v>
      </c>
      <c r="D27" s="19">
        <v>0.11618865146674158</v>
      </c>
      <c r="E27" s="19">
        <v>9.7524962821329955E-2</v>
      </c>
      <c r="F27" s="19">
        <v>0.11455234299690557</v>
      </c>
      <c r="G27" s="20">
        <v>0.10346599294136911</v>
      </c>
      <c r="H27" s="15"/>
    </row>
    <row r="28" spans="1:8" x14ac:dyDescent="0.2">
      <c r="A28" s="4" t="s">
        <v>25</v>
      </c>
      <c r="B28" s="19">
        <v>0.16417552346080611</v>
      </c>
      <c r="C28" s="19">
        <v>0.18342408833910379</v>
      </c>
      <c r="D28" s="19">
        <v>0.17988853508917355</v>
      </c>
      <c r="E28" s="19">
        <v>0.18695256305198946</v>
      </c>
      <c r="F28" s="19">
        <v>0.15526561210026504</v>
      </c>
      <c r="G28" s="20">
        <v>0.18259471185338694</v>
      </c>
      <c r="H28" s="15"/>
    </row>
    <row r="29" spans="1:8" x14ac:dyDescent="0.2">
      <c r="A29" s="4" t="s">
        <v>26</v>
      </c>
      <c r="B29" s="19">
        <v>0.16332784227000191</v>
      </c>
      <c r="C29" s="19">
        <v>0.2551906999230249</v>
      </c>
      <c r="D29" s="19">
        <v>0.15472285241956335</v>
      </c>
      <c r="E29" s="19">
        <v>0.26580321102309634</v>
      </c>
      <c r="F29" s="19">
        <v>0.10065264502826561</v>
      </c>
      <c r="G29" s="20">
        <v>0.21993039822179444</v>
      </c>
      <c r="H29" s="15"/>
    </row>
    <row r="30" spans="1:8" x14ac:dyDescent="0.2">
      <c r="A30" s="4" t="s">
        <v>27</v>
      </c>
      <c r="B30" s="23">
        <v>6.5374288790899168E-2</v>
      </c>
      <c r="C30" s="23">
        <v>0.10697852058952018</v>
      </c>
      <c r="D30" s="23">
        <v>2.7978893043296128E-2</v>
      </c>
      <c r="E30" s="23">
        <v>9.1917812376703392E-2</v>
      </c>
      <c r="F30" s="23">
        <v>1.0092645738269351E-2</v>
      </c>
      <c r="G30" s="24">
        <v>6.8706029319457199E-2</v>
      </c>
      <c r="H30" s="15"/>
    </row>
    <row r="31" spans="1:8" x14ac:dyDescent="0.2">
      <c r="A31" s="4"/>
      <c r="B31" s="25">
        <f>SUM(B26:B30)</f>
        <v>0.99999999999999989</v>
      </c>
      <c r="C31" s="25">
        <f t="shared" ref="C31:G31" si="3">SUM(C26:C30)</f>
        <v>1</v>
      </c>
      <c r="D31" s="25">
        <f t="shared" si="3"/>
        <v>1</v>
      </c>
      <c r="E31" s="25">
        <f t="shared" si="3"/>
        <v>1.0000000000000002</v>
      </c>
      <c r="F31" s="25">
        <f t="shared" si="3"/>
        <v>1</v>
      </c>
      <c r="G31" s="26">
        <f t="shared" si="3"/>
        <v>1</v>
      </c>
      <c r="H31" s="15"/>
    </row>
    <row r="32" spans="1:8" x14ac:dyDescent="0.2">
      <c r="A32" s="4"/>
      <c r="B32" s="5"/>
      <c r="C32" s="5"/>
      <c r="D32" s="5"/>
      <c r="E32" s="5"/>
      <c r="F32" s="5"/>
      <c r="G32" s="9"/>
      <c r="H32" s="15"/>
    </row>
    <row r="33" spans="1:8" x14ac:dyDescent="0.2">
      <c r="A33" s="4" t="s">
        <v>28</v>
      </c>
      <c r="B33" s="19">
        <v>2.5139148631017553E-3</v>
      </c>
      <c r="C33" s="19">
        <v>6.088013793196213E-5</v>
      </c>
      <c r="D33" s="19">
        <v>9.9082775663185318E-5</v>
      </c>
      <c r="E33" s="19">
        <v>3.1817871937272984E-5</v>
      </c>
      <c r="F33" s="19">
        <v>1.1068899396374018E-4</v>
      </c>
      <c r="G33" s="20">
        <v>7.5390194657530324E-5</v>
      </c>
      <c r="H33" s="15"/>
    </row>
    <row r="34" spans="1:8" x14ac:dyDescent="0.2">
      <c r="A34" s="4"/>
      <c r="B34" s="21"/>
      <c r="C34" s="21"/>
      <c r="D34" s="21"/>
      <c r="E34" s="21"/>
      <c r="F34" s="21"/>
      <c r="G34" s="22"/>
      <c r="H34" s="15"/>
    </row>
    <row r="35" spans="1:8" x14ac:dyDescent="0.2">
      <c r="A35" s="4" t="s">
        <v>29</v>
      </c>
      <c r="B35" s="19">
        <v>0.5894032327445744</v>
      </c>
      <c r="C35" s="19">
        <v>0.44345946404586295</v>
      </c>
      <c r="D35" s="19">
        <v>0.62288187660322636</v>
      </c>
      <c r="E35" s="19">
        <v>0.42671017038602654</v>
      </c>
      <c r="F35" s="19">
        <v>0.71839384821439778</v>
      </c>
      <c r="G35" s="20">
        <v>0.52328421202783926</v>
      </c>
      <c r="H35" s="15"/>
    </row>
    <row r="36" spans="1:8" x14ac:dyDescent="0.2">
      <c r="A36" s="4" t="s">
        <v>30</v>
      </c>
      <c r="B36" s="19">
        <v>0.10764175768524545</v>
      </c>
      <c r="C36" s="19">
        <v>0.11338890592488247</v>
      </c>
      <c r="D36" s="19">
        <v>0.11921157330764096</v>
      </c>
      <c r="E36" s="19">
        <v>0.11538343867199351</v>
      </c>
      <c r="F36" s="19">
        <v>0.10539525101827113</v>
      </c>
      <c r="G36" s="20">
        <v>0.11270106338255481</v>
      </c>
      <c r="H36" s="15"/>
    </row>
    <row r="37" spans="1:8" x14ac:dyDescent="0.2">
      <c r="A37" s="4" t="s">
        <v>31</v>
      </c>
      <c r="B37" s="19">
        <v>0.14769085780456839</v>
      </c>
      <c r="C37" s="19">
        <v>0.19427204455548649</v>
      </c>
      <c r="D37" s="19">
        <v>0.15518558911921282</v>
      </c>
      <c r="E37" s="19">
        <v>0.20908874197849717</v>
      </c>
      <c r="F37" s="19">
        <v>0.11801086078944258</v>
      </c>
      <c r="G37" s="20">
        <v>0.17442402845715846</v>
      </c>
      <c r="H37" s="15"/>
    </row>
    <row r="38" spans="1:8" x14ac:dyDescent="0.2">
      <c r="A38" s="4" t="s">
        <v>32</v>
      </c>
      <c r="B38" s="19">
        <v>0.11406228559192148</v>
      </c>
      <c r="C38" s="19">
        <v>0.19400995303062565</v>
      </c>
      <c r="D38" s="19">
        <v>9.2556138905123236E-2</v>
      </c>
      <c r="E38" s="19">
        <v>0.20832451616028477</v>
      </c>
      <c r="F38" s="19">
        <v>5.4125547111460559E-2</v>
      </c>
      <c r="G38" s="20">
        <v>0.15615778277791739</v>
      </c>
      <c r="H38" s="15"/>
    </row>
    <row r="39" spans="1:8" x14ac:dyDescent="0.2">
      <c r="A39" s="4" t="s">
        <v>33</v>
      </c>
      <c r="B39" s="23">
        <v>4.1201866173690267E-2</v>
      </c>
      <c r="C39" s="23">
        <v>5.4869632443142434E-2</v>
      </c>
      <c r="D39" s="23">
        <v>1.0164822064796634E-2</v>
      </c>
      <c r="E39" s="23">
        <v>4.0493132803198148E-2</v>
      </c>
      <c r="F39" s="23">
        <v>4.074492866427957E-3</v>
      </c>
      <c r="G39" s="24">
        <v>3.3432913354530171E-2</v>
      </c>
      <c r="H39" s="15"/>
    </row>
    <row r="40" spans="1:8" x14ac:dyDescent="0.2">
      <c r="A40" s="4"/>
      <c r="B40" s="25">
        <f>SUM(B35:B39)</f>
        <v>0.99999999999999989</v>
      </c>
      <c r="C40" s="25">
        <f t="shared" ref="C40:G40" si="4">SUM(C35:C39)</f>
        <v>1</v>
      </c>
      <c r="D40" s="25">
        <f t="shared" si="4"/>
        <v>1.0000000000000002</v>
      </c>
      <c r="E40" s="25">
        <f t="shared" si="4"/>
        <v>1.0000000000000002</v>
      </c>
      <c r="F40" s="25">
        <f t="shared" si="4"/>
        <v>0.99999999999999989</v>
      </c>
      <c r="G40" s="26">
        <f t="shared" si="4"/>
        <v>1</v>
      </c>
      <c r="H40" s="15"/>
    </row>
    <row r="41" spans="1:8" x14ac:dyDescent="0.2">
      <c r="A41" s="4"/>
      <c r="B41" s="25"/>
      <c r="C41" s="25"/>
      <c r="D41" s="25"/>
      <c r="E41" s="25"/>
      <c r="F41" s="25"/>
      <c r="G41" s="26"/>
      <c r="H41" s="15"/>
    </row>
    <row r="42" spans="1:8" x14ac:dyDescent="0.2">
      <c r="A42" s="27" t="s">
        <v>34</v>
      </c>
      <c r="B42" s="25"/>
      <c r="C42" s="25"/>
      <c r="D42" s="25"/>
      <c r="E42" s="25"/>
      <c r="F42" s="25"/>
      <c r="G42" s="26"/>
      <c r="H42" s="15"/>
    </row>
    <row r="43" spans="1:8" x14ac:dyDescent="0.2">
      <c r="A43" s="4" t="s">
        <v>19</v>
      </c>
      <c r="B43" s="19">
        <v>0.30460636953616366</v>
      </c>
      <c r="C43" s="19">
        <v>0.30290085532777877</v>
      </c>
      <c r="D43" s="19">
        <v>0.29901573666744913</v>
      </c>
      <c r="E43" s="19">
        <v>0.28826730519282018</v>
      </c>
      <c r="F43" s="19">
        <v>0.27850145264796777</v>
      </c>
      <c r="G43" s="20">
        <v>0.27857567045607456</v>
      </c>
      <c r="H43" s="15"/>
    </row>
    <row r="44" spans="1:8" x14ac:dyDescent="0.2">
      <c r="A44" s="4" t="s">
        <v>246</v>
      </c>
      <c r="B44" s="19">
        <v>0.41862360046814845</v>
      </c>
      <c r="C44" s="19">
        <v>0.43406436452042146</v>
      </c>
      <c r="D44" s="19">
        <v>0.42824960054035111</v>
      </c>
      <c r="E44" s="19">
        <v>0.4416018085109536</v>
      </c>
      <c r="F44" s="19">
        <v>0.44663847027467452</v>
      </c>
      <c r="G44" s="20">
        <v>0.44825521799920176</v>
      </c>
      <c r="H44" s="15"/>
    </row>
    <row r="45" spans="1:8" x14ac:dyDescent="0.2">
      <c r="A45" s="4" t="s">
        <v>35</v>
      </c>
      <c r="B45" s="23">
        <v>0.27677002999568784</v>
      </c>
      <c r="C45" s="23">
        <v>0.26303478015179982</v>
      </c>
      <c r="D45" s="23">
        <v>0.27273466279219966</v>
      </c>
      <c r="E45" s="23">
        <v>0.27013088629622634</v>
      </c>
      <c r="F45" s="23">
        <v>0.27486007707735771</v>
      </c>
      <c r="G45" s="24">
        <v>0.27316911154472368</v>
      </c>
      <c r="H45" s="15"/>
    </row>
    <row r="46" spans="1:8" x14ac:dyDescent="0.2">
      <c r="A46" s="4" t="s">
        <v>36</v>
      </c>
      <c r="B46" s="28">
        <f t="shared" ref="B46:G46" si="5">SUM(B43:B45)</f>
        <v>1</v>
      </c>
      <c r="C46" s="28">
        <f t="shared" si="5"/>
        <v>1</v>
      </c>
      <c r="D46" s="28">
        <f t="shared" si="5"/>
        <v>0.99999999999999978</v>
      </c>
      <c r="E46" s="28">
        <f t="shared" si="5"/>
        <v>1.0000000000000002</v>
      </c>
      <c r="F46" s="28">
        <f t="shared" si="5"/>
        <v>1</v>
      </c>
      <c r="G46" s="26">
        <f t="shared" si="5"/>
        <v>1</v>
      </c>
      <c r="H46" s="15"/>
    </row>
    <row r="47" spans="1:8" x14ac:dyDescent="0.2">
      <c r="A47" s="4"/>
      <c r="B47" s="19"/>
      <c r="C47" s="19"/>
      <c r="D47" s="19"/>
      <c r="E47" s="19"/>
      <c r="F47" s="19"/>
      <c r="G47" s="26"/>
      <c r="H47" s="15"/>
    </row>
    <row r="48" spans="1:8" x14ac:dyDescent="0.2">
      <c r="A48" s="4" t="s">
        <v>37</v>
      </c>
      <c r="B48" s="19">
        <v>0.29730841657226814</v>
      </c>
      <c r="C48" s="19">
        <v>0.2798092236920301</v>
      </c>
      <c r="D48" s="19">
        <v>0.29427089997701344</v>
      </c>
      <c r="E48" s="19">
        <v>0.27753689463751041</v>
      </c>
      <c r="F48" s="19">
        <v>0.27574295755372613</v>
      </c>
      <c r="G48" s="20">
        <v>0.26091986654017768</v>
      </c>
      <c r="H48" s="15"/>
    </row>
    <row r="49" spans="1:8" x14ac:dyDescent="0.2">
      <c r="A49" s="4" t="s">
        <v>247</v>
      </c>
      <c r="B49" s="19">
        <v>0.38553416114035238</v>
      </c>
      <c r="C49" s="19">
        <v>0.39435829369456399</v>
      </c>
      <c r="D49" s="19">
        <v>0.39273894870520515</v>
      </c>
      <c r="E49" s="19">
        <v>0.39862939741362718</v>
      </c>
      <c r="F49" s="19">
        <v>0.40487596217640559</v>
      </c>
      <c r="G49" s="20">
        <v>0.40405689180156662</v>
      </c>
      <c r="H49" s="15"/>
    </row>
    <row r="50" spans="1:8" x14ac:dyDescent="0.2">
      <c r="A50" s="4" t="s">
        <v>38</v>
      </c>
      <c r="B50" s="23">
        <v>0.31715742228737959</v>
      </c>
      <c r="C50" s="23">
        <v>0.32583248261340592</v>
      </c>
      <c r="D50" s="23">
        <v>0.31299015131778135</v>
      </c>
      <c r="E50" s="23">
        <v>0.32383370794886251</v>
      </c>
      <c r="F50" s="23">
        <v>0.31938108026986817</v>
      </c>
      <c r="G50" s="24">
        <v>0.33502324165825564</v>
      </c>
      <c r="H50" s="15"/>
    </row>
    <row r="51" spans="1:8" x14ac:dyDescent="0.2">
      <c r="A51" s="4" t="s">
        <v>39</v>
      </c>
      <c r="B51" s="28">
        <f t="shared" ref="B51:G51" si="6">SUM(B48:B50)</f>
        <v>1.0000000000000002</v>
      </c>
      <c r="C51" s="28">
        <f t="shared" si="6"/>
        <v>1</v>
      </c>
      <c r="D51" s="28">
        <f t="shared" si="6"/>
        <v>1</v>
      </c>
      <c r="E51" s="28">
        <f t="shared" si="6"/>
        <v>1</v>
      </c>
      <c r="F51" s="28">
        <f t="shared" si="6"/>
        <v>1</v>
      </c>
      <c r="G51" s="26">
        <f t="shared" si="6"/>
        <v>1</v>
      </c>
      <c r="H51" s="15"/>
    </row>
    <row r="52" spans="1:8" x14ac:dyDescent="0.2">
      <c r="A52" s="4"/>
      <c r="B52" s="5"/>
      <c r="C52" s="5"/>
      <c r="D52" s="5"/>
      <c r="E52" s="5"/>
      <c r="F52" s="5"/>
      <c r="G52" s="9"/>
      <c r="H52" s="15"/>
    </row>
    <row r="53" spans="1:8" x14ac:dyDescent="0.2">
      <c r="A53" s="8" t="s">
        <v>40</v>
      </c>
      <c r="B53" s="5"/>
      <c r="C53" s="5"/>
      <c r="D53" s="5"/>
      <c r="E53" s="5"/>
      <c r="F53" s="5"/>
      <c r="G53" s="9"/>
      <c r="H53" s="15"/>
    </row>
    <row r="54" spans="1:8" x14ac:dyDescent="0.2">
      <c r="A54" s="4" t="s">
        <v>17</v>
      </c>
      <c r="B54" s="16">
        <f t="shared" ref="B54:G54" si="7">B13*B18</f>
        <v>33684723.706402279</v>
      </c>
      <c r="C54" s="16">
        <f t="shared" si="7"/>
        <v>1586721.8783597108</v>
      </c>
      <c r="D54" s="16">
        <f t="shared" si="7"/>
        <v>253390.89427099453</v>
      </c>
      <c r="E54" s="16">
        <f t="shared" si="7"/>
        <v>16520.228240358105</v>
      </c>
      <c r="F54" s="16">
        <f t="shared" si="7"/>
        <v>6122548.7423206735</v>
      </c>
      <c r="G54" s="17">
        <f t="shared" si="7"/>
        <v>394538.52612974745</v>
      </c>
      <c r="H54" s="12">
        <f>SUM(B54:G54)</f>
        <v>42058443.975723758</v>
      </c>
    </row>
    <row r="55" spans="1:8" x14ac:dyDescent="0.2">
      <c r="A55" s="4" t="s">
        <v>18</v>
      </c>
      <c r="B55" s="16">
        <f t="shared" ref="B55:G57" si="8">B13*B19</f>
        <v>0</v>
      </c>
      <c r="C55" s="16">
        <f t="shared" si="8"/>
        <v>0</v>
      </c>
      <c r="D55" s="16">
        <f t="shared" si="8"/>
        <v>0</v>
      </c>
      <c r="E55" s="16">
        <f t="shared" si="8"/>
        <v>0</v>
      </c>
      <c r="F55" s="16">
        <f t="shared" si="8"/>
        <v>0</v>
      </c>
      <c r="G55" s="17">
        <f t="shared" si="8"/>
        <v>0</v>
      </c>
      <c r="H55" s="12">
        <f t="shared" ref="H55:H57" si="9">SUM(B55:G55)</f>
        <v>0</v>
      </c>
    </row>
    <row r="56" spans="1:8" x14ac:dyDescent="0.2">
      <c r="A56" s="4" t="s">
        <v>19</v>
      </c>
      <c r="B56" s="16">
        <f t="shared" si="8"/>
        <v>13737250.900092388</v>
      </c>
      <c r="C56" s="16">
        <f t="shared" si="8"/>
        <v>700953.30151736562</v>
      </c>
      <c r="D56" s="16">
        <f t="shared" si="8"/>
        <v>106483.11790671099</v>
      </c>
      <c r="E56" s="16">
        <f t="shared" si="8"/>
        <v>6849.89981571928</v>
      </c>
      <c r="F56" s="16">
        <f t="shared" si="8"/>
        <v>2339345.7627218757</v>
      </c>
      <c r="G56" s="17">
        <f t="shared" si="8"/>
        <v>161255.56582255097</v>
      </c>
      <c r="H56" s="12">
        <f t="shared" si="9"/>
        <v>17052138.547876608</v>
      </c>
    </row>
    <row r="57" spans="1:8" x14ac:dyDescent="0.2">
      <c r="A57" s="4" t="s">
        <v>20</v>
      </c>
      <c r="B57" s="16">
        <f t="shared" si="8"/>
        <v>16644882.52024973</v>
      </c>
      <c r="C57" s="16">
        <f t="shared" si="8"/>
        <v>743499.91860338976</v>
      </c>
      <c r="D57" s="16">
        <f t="shared" si="8"/>
        <v>125952.97872196745</v>
      </c>
      <c r="E57" s="16">
        <f t="shared" si="8"/>
        <v>8402.8190802241897</v>
      </c>
      <c r="F57" s="16">
        <f t="shared" si="8"/>
        <v>3112121.3011014108</v>
      </c>
      <c r="G57" s="17">
        <f t="shared" si="8"/>
        <v>192516.59482472244</v>
      </c>
      <c r="H57" s="12">
        <f t="shared" si="9"/>
        <v>20827376.132581443</v>
      </c>
    </row>
    <row r="58" spans="1:8" x14ac:dyDescent="0.2">
      <c r="A58" s="4"/>
      <c r="B58" s="5"/>
      <c r="C58" s="5"/>
      <c r="D58" s="5"/>
      <c r="E58" s="5"/>
      <c r="F58" s="5"/>
      <c r="G58" s="9"/>
      <c r="H58" s="15"/>
    </row>
    <row r="59" spans="1:8" x14ac:dyDescent="0.2">
      <c r="A59" s="8" t="s">
        <v>41</v>
      </c>
      <c r="B59" s="5"/>
      <c r="C59" s="5"/>
      <c r="D59" s="5"/>
      <c r="E59" s="5"/>
      <c r="F59" s="5"/>
      <c r="G59" s="9"/>
      <c r="H59" s="15"/>
    </row>
    <row r="60" spans="1:8" x14ac:dyDescent="0.2">
      <c r="A60" s="4" t="s">
        <v>22</v>
      </c>
      <c r="B60" s="16">
        <f t="shared" ref="B60:G60" si="10">B24*B14</f>
        <v>2825920.4494094569</v>
      </c>
      <c r="C60" s="16">
        <f t="shared" si="10"/>
        <v>5460.4777082099536</v>
      </c>
      <c r="D60" s="16">
        <f t="shared" si="10"/>
        <v>953.25252945762406</v>
      </c>
      <c r="E60" s="16">
        <f t="shared" si="10"/>
        <v>88.184322504757091</v>
      </c>
      <c r="F60" s="16">
        <f t="shared" si="10"/>
        <v>24118.725756443386</v>
      </c>
      <c r="G60" s="17">
        <f t="shared" si="10"/>
        <v>1268.7366876912542</v>
      </c>
      <c r="H60" s="12">
        <f>SUM(B60:G60)</f>
        <v>2857809.8264137642</v>
      </c>
    </row>
    <row r="61" spans="1:8" x14ac:dyDescent="0.2">
      <c r="A61" s="4"/>
      <c r="B61" s="16"/>
      <c r="C61" s="16"/>
      <c r="D61" s="16"/>
      <c r="E61" s="16"/>
      <c r="F61" s="16"/>
      <c r="G61" s="17"/>
      <c r="H61" s="12"/>
    </row>
    <row r="62" spans="1:8" x14ac:dyDescent="0.2">
      <c r="A62" s="4" t="s">
        <v>23</v>
      </c>
      <c r="B62" s="16">
        <f t="shared" ref="B62:G66" si="11">B$14*B26</f>
        <v>911145611.37737167</v>
      </c>
      <c r="C62" s="16">
        <f t="shared" si="11"/>
        <v>38693774.092728741</v>
      </c>
      <c r="D62" s="16">
        <f t="shared" si="11"/>
        <v>7673858.0732786423</v>
      </c>
      <c r="E62" s="16">
        <f t="shared" si="11"/>
        <v>408275.89069234591</v>
      </c>
      <c r="F62" s="16">
        <f t="shared" si="11"/>
        <v>234540990.88524538</v>
      </c>
      <c r="G62" s="17">
        <f t="shared" si="11"/>
        <v>12977945.288715143</v>
      </c>
      <c r="H62" s="12">
        <f t="shared" ref="H62:H67" si="12">SUM(B62:G62)</f>
        <v>1205440455.608032</v>
      </c>
    </row>
    <row r="63" spans="1:8" x14ac:dyDescent="0.2">
      <c r="A63" s="4" t="s">
        <v>24</v>
      </c>
      <c r="B63" s="16">
        <f t="shared" si="11"/>
        <v>189975219.20082736</v>
      </c>
      <c r="C63" s="16">
        <f t="shared" si="11"/>
        <v>10437219.422035869</v>
      </c>
      <c r="D63" s="16">
        <f t="shared" si="11"/>
        <v>1710627.7467539541</v>
      </c>
      <c r="E63" s="16">
        <f t="shared" si="11"/>
        <v>111282.64287282001</v>
      </c>
      <c r="F63" s="16">
        <f t="shared" si="11"/>
        <v>43373629.115990661</v>
      </c>
      <c r="G63" s="17">
        <f t="shared" si="11"/>
        <v>3157222.999720112</v>
      </c>
      <c r="H63" s="12">
        <f t="shared" si="12"/>
        <v>248765201.1282008</v>
      </c>
    </row>
    <row r="64" spans="1:8" x14ac:dyDescent="0.2">
      <c r="A64" s="4" t="s">
        <v>25</v>
      </c>
      <c r="B64" s="16">
        <f t="shared" si="11"/>
        <v>297760558.64219052</v>
      </c>
      <c r="C64" s="16">
        <f t="shared" si="11"/>
        <v>19832031.240266256</v>
      </c>
      <c r="D64" s="16">
        <f t="shared" si="11"/>
        <v>2648471.3916706964</v>
      </c>
      <c r="E64" s="16">
        <f t="shared" si="11"/>
        <v>213325.64203472511</v>
      </c>
      <c r="F64" s="16">
        <f t="shared" si="11"/>
        <v>58789134.272758491</v>
      </c>
      <c r="G64" s="17">
        <f t="shared" si="11"/>
        <v>5571803.9087244794</v>
      </c>
      <c r="H64" s="12">
        <f t="shared" si="12"/>
        <v>384815325.09764516</v>
      </c>
    </row>
    <row r="65" spans="1:8" x14ac:dyDescent="0.2">
      <c r="A65" s="4" t="s">
        <v>26</v>
      </c>
      <c r="B65" s="16">
        <f t="shared" si="11"/>
        <v>296223142.95680916</v>
      </c>
      <c r="C65" s="16">
        <f t="shared" si="11"/>
        <v>27591522.896068327</v>
      </c>
      <c r="D65" s="16">
        <f t="shared" si="11"/>
        <v>2277960.8943269611</v>
      </c>
      <c r="E65" s="16">
        <f t="shared" si="11"/>
        <v>303299.61633435945</v>
      </c>
      <c r="F65" s="16">
        <f t="shared" si="11"/>
        <v>38110704.511014536</v>
      </c>
      <c r="G65" s="17">
        <f t="shared" si="11"/>
        <v>6711087.3037958434</v>
      </c>
      <c r="H65" s="12">
        <f t="shared" si="12"/>
        <v>371217718.1783492</v>
      </c>
    </row>
    <row r="66" spans="1:8" x14ac:dyDescent="0.2">
      <c r="A66" s="4" t="s">
        <v>27</v>
      </c>
      <c r="B66" s="29">
        <f t="shared" si="11"/>
        <v>118567520.54675892</v>
      </c>
      <c r="C66" s="29">
        <f t="shared" si="11"/>
        <v>11566645.262243517</v>
      </c>
      <c r="D66" s="29">
        <f t="shared" si="11"/>
        <v>411928.96344978793</v>
      </c>
      <c r="E66" s="29">
        <f t="shared" si="11"/>
        <v>104884.50128514561</v>
      </c>
      <c r="F66" s="29">
        <f t="shared" si="11"/>
        <v>3821437.9697375875</v>
      </c>
      <c r="G66" s="30">
        <f t="shared" si="11"/>
        <v>2096536.7442977754</v>
      </c>
      <c r="H66" s="31">
        <f t="shared" si="12"/>
        <v>136568953.98777273</v>
      </c>
    </row>
    <row r="67" spans="1:8" x14ac:dyDescent="0.2">
      <c r="A67" s="4"/>
      <c r="B67" s="16">
        <f>SUM(B62:B66)</f>
        <v>1813672052.7239573</v>
      </c>
      <c r="C67" s="16">
        <f t="shared" ref="C67:G67" si="13">SUM(C62:C66)</f>
        <v>108121192.91334271</v>
      </c>
      <c r="D67" s="16">
        <f t="shared" si="13"/>
        <v>14722847.069480041</v>
      </c>
      <c r="E67" s="16">
        <f t="shared" si="13"/>
        <v>1141068.2932193959</v>
      </c>
      <c r="F67" s="16">
        <f t="shared" si="13"/>
        <v>378635896.75474662</v>
      </c>
      <c r="G67" s="17">
        <f t="shared" si="13"/>
        <v>30514596.245253354</v>
      </c>
      <c r="H67" s="12">
        <f t="shared" si="12"/>
        <v>2346807653.9999995</v>
      </c>
    </row>
    <row r="68" spans="1:8" x14ac:dyDescent="0.2">
      <c r="A68" s="4"/>
      <c r="B68" s="16"/>
      <c r="C68" s="16"/>
      <c r="D68" s="16"/>
      <c r="E68" s="16"/>
      <c r="F68" s="16"/>
      <c r="G68" s="17"/>
      <c r="H68" s="12"/>
    </row>
    <row r="69" spans="1:8" x14ac:dyDescent="0.2">
      <c r="A69" s="4" t="s">
        <v>28</v>
      </c>
      <c r="B69" s="16">
        <f t="shared" ref="B69:G69" si="14">B33*B15</f>
        <v>5693235.6356003163</v>
      </c>
      <c r="C69" s="16">
        <f t="shared" si="14"/>
        <v>7292.566041173297</v>
      </c>
      <c r="D69" s="16">
        <f t="shared" si="14"/>
        <v>1695.3036845668676</v>
      </c>
      <c r="E69" s="16">
        <f t="shared" si="14"/>
        <v>43.236692271363374</v>
      </c>
      <c r="F69" s="16">
        <f t="shared" si="14"/>
        <v>52453.273369399736</v>
      </c>
      <c r="G69" s="17">
        <f t="shared" si="14"/>
        <v>2664.3135091447803</v>
      </c>
      <c r="H69" s="12">
        <f>SUM(B69:G69)</f>
        <v>5757384.3288968727</v>
      </c>
    </row>
    <row r="70" spans="1:8" x14ac:dyDescent="0.2">
      <c r="A70" s="4" t="s">
        <v>42</v>
      </c>
      <c r="B70" s="16"/>
      <c r="C70" s="16"/>
      <c r="D70" s="16"/>
      <c r="E70" s="16"/>
      <c r="F70" s="16"/>
      <c r="G70" s="17"/>
      <c r="H70" s="12"/>
    </row>
    <row r="71" spans="1:8" x14ac:dyDescent="0.2">
      <c r="A71" s="4" t="s">
        <v>29</v>
      </c>
      <c r="B71" s="16">
        <f t="shared" ref="B71:G75" si="15">B$15*B35</f>
        <v>1334815087.6753116</v>
      </c>
      <c r="C71" s="16">
        <f t="shared" si="15"/>
        <v>53120073.935311176</v>
      </c>
      <c r="D71" s="16">
        <f t="shared" si="15"/>
        <v>10657492.519638071</v>
      </c>
      <c r="E71" s="16">
        <f t="shared" si="15"/>
        <v>579848.2174550771</v>
      </c>
      <c r="F71" s="16">
        <f t="shared" si="15"/>
        <v>340432300.97139454</v>
      </c>
      <c r="G71" s="17">
        <f t="shared" si="15"/>
        <v>18493030.845208131</v>
      </c>
      <c r="H71" s="12">
        <f t="shared" ref="H71:H76" si="16">SUM(B71:G71)</f>
        <v>1758097834.1643186</v>
      </c>
    </row>
    <row r="72" spans="1:8" x14ac:dyDescent="0.2">
      <c r="A72" s="4" t="s">
        <v>30</v>
      </c>
      <c r="B72" s="16">
        <f t="shared" si="15"/>
        <v>243775117.33876413</v>
      </c>
      <c r="C72" s="16">
        <f t="shared" si="15"/>
        <v>13582362.210113691</v>
      </c>
      <c r="D72" s="16">
        <f t="shared" si="15"/>
        <v>2039706.8826418447</v>
      </c>
      <c r="E72" s="16">
        <f t="shared" si="15"/>
        <v>156792.32856640525</v>
      </c>
      <c r="F72" s="16">
        <f t="shared" si="15"/>
        <v>49944675.757996917</v>
      </c>
      <c r="G72" s="17">
        <f t="shared" si="15"/>
        <v>3982891.5023915567</v>
      </c>
      <c r="H72" s="12">
        <f t="shared" si="16"/>
        <v>313481546.02047455</v>
      </c>
    </row>
    <row r="73" spans="1:8" x14ac:dyDescent="0.2">
      <c r="A73" s="4" t="s">
        <v>31</v>
      </c>
      <c r="B73" s="16">
        <f t="shared" si="15"/>
        <v>334473878.5894649</v>
      </c>
      <c r="C73" s="16">
        <f t="shared" si="15"/>
        <v>23271000.411627777</v>
      </c>
      <c r="D73" s="16">
        <f t="shared" si="15"/>
        <v>2655221.3466425184</v>
      </c>
      <c r="E73" s="16">
        <f t="shared" si="15"/>
        <v>284126.65724952304</v>
      </c>
      <c r="F73" s="16">
        <f t="shared" si="15"/>
        <v>55922957.828802422</v>
      </c>
      <c r="G73" s="17">
        <f t="shared" si="15"/>
        <v>6164200.7617689893</v>
      </c>
      <c r="H73" s="12">
        <f t="shared" si="16"/>
        <v>422771385.59555608</v>
      </c>
    </row>
    <row r="74" spans="1:8" x14ac:dyDescent="0.2">
      <c r="A74" s="4" t="s">
        <v>32</v>
      </c>
      <c r="B74" s="16">
        <f t="shared" si="15"/>
        <v>258315617.02480093</v>
      </c>
      <c r="C74" s="16">
        <f t="shared" si="15"/>
        <v>23239605.611635443</v>
      </c>
      <c r="D74" s="16">
        <f t="shared" si="15"/>
        <v>1583633.1013629362</v>
      </c>
      <c r="E74" s="16">
        <f t="shared" si="15"/>
        <v>283088.16553037154</v>
      </c>
      <c r="F74" s="16">
        <f t="shared" si="15"/>
        <v>25649001.018437237</v>
      </c>
      <c r="G74" s="17">
        <f t="shared" si="15"/>
        <v>5518665.8172628032</v>
      </c>
      <c r="H74" s="12">
        <f t="shared" si="16"/>
        <v>314589610.73902971</v>
      </c>
    </row>
    <row r="75" spans="1:8" x14ac:dyDescent="0.2">
      <c r="A75" s="4" t="s">
        <v>33</v>
      </c>
      <c r="B75" s="29">
        <f t="shared" si="15"/>
        <v>93309417.990339458</v>
      </c>
      <c r="C75" s="29">
        <f t="shared" si="15"/>
        <v>6572593.818590004</v>
      </c>
      <c r="D75" s="29">
        <f t="shared" si="15"/>
        <v>173919.83807554084</v>
      </c>
      <c r="E75" s="29">
        <f t="shared" si="15"/>
        <v>55025.336878811482</v>
      </c>
      <c r="F75" s="29">
        <f t="shared" si="15"/>
        <v>1930819.6823473338</v>
      </c>
      <c r="G75" s="30">
        <f t="shared" si="15"/>
        <v>1181529.8143900516</v>
      </c>
      <c r="H75" s="31">
        <f t="shared" si="16"/>
        <v>103223306.48062117</v>
      </c>
    </row>
    <row r="76" spans="1:8" x14ac:dyDescent="0.2">
      <c r="A76" s="4"/>
      <c r="B76" s="16">
        <f>SUM(B71:B75)</f>
        <v>2264689118.618681</v>
      </c>
      <c r="C76" s="16">
        <f t="shared" ref="C76:G76" si="17">SUM(C71:C75)</f>
        <v>119785635.98727809</v>
      </c>
      <c r="D76" s="16">
        <f t="shared" si="17"/>
        <v>17109973.688360911</v>
      </c>
      <c r="E76" s="16">
        <f t="shared" si="17"/>
        <v>1358880.7056801883</v>
      </c>
      <c r="F76" s="16">
        <f t="shared" si="17"/>
        <v>473879755.25897843</v>
      </c>
      <c r="G76" s="17">
        <f t="shared" si="17"/>
        <v>35340318.741021529</v>
      </c>
      <c r="H76" s="12">
        <f t="shared" si="16"/>
        <v>2912163683</v>
      </c>
    </row>
    <row r="77" spans="1:8" x14ac:dyDescent="0.2">
      <c r="A77" s="4"/>
      <c r="B77" s="16"/>
      <c r="C77" s="16"/>
      <c r="D77" s="16"/>
      <c r="E77" s="16"/>
      <c r="F77" s="16"/>
      <c r="G77" s="17"/>
      <c r="H77" s="12"/>
    </row>
    <row r="78" spans="1:8" x14ac:dyDescent="0.2">
      <c r="A78" s="4" t="s">
        <v>43</v>
      </c>
      <c r="B78" s="16">
        <f>B67+B76</f>
        <v>4078361171.342638</v>
      </c>
      <c r="C78" s="16">
        <f t="shared" ref="C78:G78" si="18">C67+C76</f>
        <v>227906828.90062082</v>
      </c>
      <c r="D78" s="16">
        <f t="shared" si="18"/>
        <v>31832820.757840954</v>
      </c>
      <c r="E78" s="16">
        <f t="shared" si="18"/>
        <v>2499948.9988995842</v>
      </c>
      <c r="F78" s="16">
        <f t="shared" si="18"/>
        <v>852515652.01372504</v>
      </c>
      <c r="G78" s="17">
        <f t="shared" si="18"/>
        <v>65854914.986274883</v>
      </c>
      <c r="H78" s="12">
        <f>SUM(B78:G78)</f>
        <v>5258971336.999999</v>
      </c>
    </row>
    <row r="79" spans="1:8" x14ac:dyDescent="0.2">
      <c r="A79" s="4"/>
      <c r="B79" s="16"/>
      <c r="C79" s="16"/>
      <c r="D79" s="16"/>
      <c r="E79" s="16"/>
      <c r="F79" s="16"/>
      <c r="G79" s="17"/>
      <c r="H79" s="12"/>
    </row>
    <row r="80" spans="1:8" x14ac:dyDescent="0.2">
      <c r="A80" s="4" t="s">
        <v>19</v>
      </c>
      <c r="B80" s="16">
        <f>B43*B$14</f>
        <v>552456059.50944638</v>
      </c>
      <c r="C80" s="16">
        <f t="shared" ref="C80:G80" si="19">C43*C$14</f>
        <v>32750001.81251128</v>
      </c>
      <c r="D80" s="16">
        <f t="shared" si="19"/>
        <v>4402362.9623227688</v>
      </c>
      <c r="E80" s="16">
        <f t="shared" si="19"/>
        <v>328932.68192732602</v>
      </c>
      <c r="F80" s="16">
        <f t="shared" si="19"/>
        <v>105450647.27086288</v>
      </c>
      <c r="G80" s="17">
        <f t="shared" si="19"/>
        <v>8500624.1077178679</v>
      </c>
      <c r="H80" s="12">
        <f>SUM(B80:G80)</f>
        <v>703888628.34478843</v>
      </c>
    </row>
    <row r="81" spans="1:8" x14ac:dyDescent="0.2">
      <c r="A81" s="4" t="s">
        <v>246</v>
      </c>
      <c r="B81" s="16">
        <f t="shared" ref="B81:G82" si="20">B44*B$14</f>
        <v>759245924.77976072</v>
      </c>
      <c r="C81" s="16">
        <f t="shared" si="20"/>
        <v>46931556.893119998</v>
      </c>
      <c r="D81" s="16">
        <f t="shared" si="20"/>
        <v>6305053.3763215067</v>
      </c>
      <c r="E81" s="16">
        <f t="shared" si="20"/>
        <v>503897.82192019233</v>
      </c>
      <c r="F81" s="16">
        <f t="shared" si="20"/>
        <v>169113357.71761963</v>
      </c>
      <c r="G81" s="17">
        <f t="shared" si="20"/>
        <v>13678326.992073666</v>
      </c>
      <c r="H81" s="12">
        <f t="shared" ref="H81:H83" si="21">SUM(B81:G81)</f>
        <v>995778117.58081579</v>
      </c>
    </row>
    <row r="82" spans="1:8" x14ac:dyDescent="0.2">
      <c r="A82" s="4" t="s">
        <v>35</v>
      </c>
      <c r="B82" s="29">
        <f t="shared" si="20"/>
        <v>501970068.43475056</v>
      </c>
      <c r="C82" s="29">
        <f t="shared" si="20"/>
        <v>28439634.207711436</v>
      </c>
      <c r="D82" s="29">
        <f t="shared" si="20"/>
        <v>4015430.7308357637</v>
      </c>
      <c r="E82" s="29">
        <f t="shared" si="20"/>
        <v>308237.78937187768</v>
      </c>
      <c r="F82" s="29">
        <f t="shared" si="20"/>
        <v>104071891.76626411</v>
      </c>
      <c r="G82" s="30">
        <f t="shared" si="20"/>
        <v>8335645.1454618201</v>
      </c>
      <c r="H82" s="31">
        <f t="shared" si="21"/>
        <v>647140908.07439554</v>
      </c>
    </row>
    <row r="83" spans="1:8" x14ac:dyDescent="0.2">
      <c r="A83" s="4" t="s">
        <v>36</v>
      </c>
      <c r="B83" s="16">
        <f>SUM(B80:B82)</f>
        <v>1813672052.7239575</v>
      </c>
      <c r="C83" s="16">
        <f t="shared" ref="C83:G83" si="22">SUM(C80:C82)</f>
        <v>108121192.91334271</v>
      </c>
      <c r="D83" s="16">
        <f t="shared" si="22"/>
        <v>14722847.069480039</v>
      </c>
      <c r="E83" s="16">
        <f t="shared" si="22"/>
        <v>1141068.2932193959</v>
      </c>
      <c r="F83" s="16">
        <f t="shared" si="22"/>
        <v>378635896.75474656</v>
      </c>
      <c r="G83" s="17">
        <f t="shared" si="22"/>
        <v>30514596.245253354</v>
      </c>
      <c r="H83" s="12">
        <f t="shared" si="21"/>
        <v>2346807653.9999995</v>
      </c>
    </row>
    <row r="84" spans="1:8" x14ac:dyDescent="0.2">
      <c r="A84" s="4"/>
      <c r="B84" s="16"/>
      <c r="C84" s="16"/>
      <c r="D84" s="16"/>
      <c r="E84" s="16"/>
      <c r="F84" s="16"/>
      <c r="G84" s="17"/>
      <c r="H84" s="12"/>
    </row>
    <row r="85" spans="1:8" x14ac:dyDescent="0.2">
      <c r="A85" s="4" t="s">
        <v>37</v>
      </c>
      <c r="B85" s="16">
        <f>B48*B$15</f>
        <v>673311135.88496554</v>
      </c>
      <c r="C85" s="16">
        <f t="shared" ref="C85:G85" si="23">C48*C$15</f>
        <v>33517125.815056384</v>
      </c>
      <c r="D85" s="16">
        <f t="shared" si="23"/>
        <v>5034967.3558569858</v>
      </c>
      <c r="E85" s="16">
        <f t="shared" si="23"/>
        <v>377139.53123730823</v>
      </c>
      <c r="F85" s="16">
        <f t="shared" si="23"/>
        <v>130669005.23994662</v>
      </c>
      <c r="G85" s="17">
        <f t="shared" si="23"/>
        <v>9220991.2493946776</v>
      </c>
      <c r="H85" s="12">
        <f t="shared" ref="H85:H88" si="24">SUM(B85:G85)</f>
        <v>852130365.07645762</v>
      </c>
    </row>
    <row r="86" spans="1:8" x14ac:dyDescent="0.2">
      <c r="A86" s="4" t="s">
        <v>247</v>
      </c>
      <c r="B86" s="16">
        <f t="shared" ref="B86:G87" si="25">B49*B$15</f>
        <v>873115019.59033716</v>
      </c>
      <c r="C86" s="16">
        <f t="shared" si="25"/>
        <v>47238459.017061144</v>
      </c>
      <c r="D86" s="16">
        <f t="shared" si="25"/>
        <v>6719753.0787405856</v>
      </c>
      <c r="E86" s="16">
        <f t="shared" si="25"/>
        <v>541689.79686229792</v>
      </c>
      <c r="F86" s="16">
        <f t="shared" si="25"/>
        <v>191862521.86639848</v>
      </c>
      <c r="G86" s="17">
        <f t="shared" si="25"/>
        <v>14279499.345773812</v>
      </c>
      <c r="H86" s="12">
        <f t="shared" si="24"/>
        <v>1133756942.6951733</v>
      </c>
    </row>
    <row r="87" spans="1:8" x14ac:dyDescent="0.2">
      <c r="A87" s="4" t="s">
        <v>38</v>
      </c>
      <c r="B87" s="29">
        <f t="shared" si="25"/>
        <v>718262963.1433785</v>
      </c>
      <c r="C87" s="29">
        <f t="shared" si="25"/>
        <v>39030051.155160561</v>
      </c>
      <c r="D87" s="29">
        <f t="shared" si="25"/>
        <v>5355253.2537633386</v>
      </c>
      <c r="E87" s="29">
        <f t="shared" si="25"/>
        <v>440051.37758058228</v>
      </c>
      <c r="F87" s="29">
        <f t="shared" si="25"/>
        <v>151348228.15263328</v>
      </c>
      <c r="G87" s="30">
        <f t="shared" si="25"/>
        <v>11839828.145853037</v>
      </c>
      <c r="H87" s="31">
        <f t="shared" si="24"/>
        <v>926276375.22836924</v>
      </c>
    </row>
    <row r="88" spans="1:8" x14ac:dyDescent="0.2">
      <c r="A88" s="4" t="s">
        <v>39</v>
      </c>
      <c r="B88" s="16">
        <f>SUM(B85:B87)</f>
        <v>2264689118.618681</v>
      </c>
      <c r="C88" s="16">
        <f t="shared" ref="C88:G88" si="26">SUM(C85:C87)</f>
        <v>119785635.98727809</v>
      </c>
      <c r="D88" s="16">
        <f t="shared" si="26"/>
        <v>17109973.688360907</v>
      </c>
      <c r="E88" s="16">
        <f t="shared" si="26"/>
        <v>1358880.7056801883</v>
      </c>
      <c r="F88" s="16">
        <f t="shared" si="26"/>
        <v>473879755.25897837</v>
      </c>
      <c r="G88" s="17">
        <f t="shared" si="26"/>
        <v>35340318.741021529</v>
      </c>
      <c r="H88" s="12">
        <f t="shared" si="24"/>
        <v>2912163683</v>
      </c>
    </row>
    <row r="89" spans="1:8" x14ac:dyDescent="0.2">
      <c r="A89" s="4"/>
      <c r="B89" s="16"/>
      <c r="C89" s="16"/>
      <c r="D89" s="16"/>
      <c r="E89" s="16"/>
      <c r="F89" s="16"/>
      <c r="G89" s="17"/>
      <c r="H89" s="12"/>
    </row>
    <row r="90" spans="1:8" x14ac:dyDescent="0.2">
      <c r="A90" s="4" t="s">
        <v>44</v>
      </c>
      <c r="B90" s="16">
        <f t="shared" ref="B90:G90" si="27">B83+B88</f>
        <v>4078361171.3426385</v>
      </c>
      <c r="C90" s="16">
        <f t="shared" si="27"/>
        <v>227906828.90062082</v>
      </c>
      <c r="D90" s="16">
        <f t="shared" si="27"/>
        <v>31832820.757840946</v>
      </c>
      <c r="E90" s="16">
        <f t="shared" si="27"/>
        <v>2499948.9988995842</v>
      </c>
      <c r="F90" s="16">
        <f t="shared" si="27"/>
        <v>852515652.01372492</v>
      </c>
      <c r="G90" s="17">
        <f t="shared" si="27"/>
        <v>65854914.986274883</v>
      </c>
      <c r="H90" s="12">
        <f>SUM(B90:G90)</f>
        <v>5258971337</v>
      </c>
    </row>
    <row r="91" spans="1:8" ht="13.5" thickBot="1" x14ac:dyDescent="0.25">
      <c r="A91" s="32"/>
      <c r="B91" s="33"/>
      <c r="C91" s="33"/>
      <c r="D91" s="33"/>
      <c r="E91" s="33"/>
      <c r="F91" s="33"/>
      <c r="G91" s="34"/>
      <c r="H91" s="35"/>
    </row>
  </sheetData>
  <mergeCells count="2">
    <mergeCell ref="A1:H1"/>
    <mergeCell ref="A2:H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91"/>
  <sheetViews>
    <sheetView zoomScale="80" zoomScaleNormal="80" workbookViewId="0">
      <selection sqref="A1:T1"/>
    </sheetView>
  </sheetViews>
  <sheetFormatPr defaultColWidth="9.140625" defaultRowHeight="12.75" x14ac:dyDescent="0.2"/>
  <cols>
    <col min="1" max="1" width="51.7109375" style="1" customWidth="1"/>
    <col min="2" max="11" width="14.28515625" style="1" customWidth="1"/>
    <col min="12" max="12" width="15" style="1" customWidth="1"/>
    <col min="13" max="16" width="14.28515625" style="1" customWidth="1"/>
    <col min="17" max="17" width="14.85546875" style="1" customWidth="1"/>
    <col min="18" max="20" width="14.28515625" style="1" customWidth="1"/>
    <col min="21" max="16384" width="9.140625" style="1"/>
  </cols>
  <sheetData>
    <row r="1" spans="1:20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  <c r="I1" s="396" t="s">
        <v>244</v>
      </c>
      <c r="J1" s="396" t="s">
        <v>244</v>
      </c>
      <c r="K1" s="396" t="s">
        <v>244</v>
      </c>
      <c r="L1" s="396" t="s">
        <v>244</v>
      </c>
      <c r="M1" s="396" t="s">
        <v>244</v>
      </c>
      <c r="N1" s="396" t="s">
        <v>244</v>
      </c>
      <c r="O1" s="396" t="s">
        <v>244</v>
      </c>
      <c r="P1" s="396" t="s">
        <v>244</v>
      </c>
      <c r="Q1" s="396" t="s">
        <v>244</v>
      </c>
      <c r="R1" s="396" t="s">
        <v>244</v>
      </c>
      <c r="S1" s="396" t="s">
        <v>244</v>
      </c>
      <c r="T1" s="396" t="s">
        <v>244</v>
      </c>
    </row>
    <row r="2" spans="1:20" ht="15.75" thickBot="1" x14ac:dyDescent="0.25">
      <c r="A2" s="396" t="s">
        <v>237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6"/>
      <c r="S2" s="396"/>
      <c r="T2" s="396"/>
    </row>
    <row r="3" spans="1:20" x14ac:dyDescent="0.2">
      <c r="A3" s="2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2" t="s">
        <v>0</v>
      </c>
      <c r="P3" s="2" t="s">
        <v>0</v>
      </c>
      <c r="Q3" s="2" t="s">
        <v>0</v>
      </c>
      <c r="R3" s="2" t="s">
        <v>0</v>
      </c>
      <c r="S3" s="2" t="s">
        <v>0</v>
      </c>
      <c r="T3" s="2"/>
    </row>
    <row r="4" spans="1:20" ht="13.5" thickBot="1" x14ac:dyDescent="0.25">
      <c r="A4" s="3" t="s">
        <v>1</v>
      </c>
      <c r="B4" s="3" t="s">
        <v>45</v>
      </c>
      <c r="C4" s="3" t="s">
        <v>46</v>
      </c>
      <c r="D4" s="3" t="s">
        <v>47</v>
      </c>
      <c r="E4" s="3" t="s">
        <v>48</v>
      </c>
      <c r="F4" s="3" t="s">
        <v>49</v>
      </c>
      <c r="G4" s="3" t="s">
        <v>50</v>
      </c>
      <c r="H4" s="3" t="s">
        <v>51</v>
      </c>
      <c r="I4" s="3" t="s">
        <v>52</v>
      </c>
      <c r="J4" s="3" t="s">
        <v>53</v>
      </c>
      <c r="K4" s="3" t="s">
        <v>54</v>
      </c>
      <c r="L4" s="3" t="s">
        <v>55</v>
      </c>
      <c r="M4" s="3" t="s">
        <v>56</v>
      </c>
      <c r="N4" s="3" t="s">
        <v>57</v>
      </c>
      <c r="O4" s="3" t="s">
        <v>58</v>
      </c>
      <c r="P4" s="3" t="s">
        <v>59</v>
      </c>
      <c r="Q4" s="3" t="s">
        <v>60</v>
      </c>
      <c r="R4" s="3" t="s">
        <v>61</v>
      </c>
      <c r="S4" s="3" t="s">
        <v>62</v>
      </c>
      <c r="T4" s="3" t="s">
        <v>8</v>
      </c>
    </row>
    <row r="5" spans="1:20" x14ac:dyDescent="0.2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6"/>
      <c r="T5" s="7"/>
    </row>
    <row r="6" spans="1:20" x14ac:dyDescent="0.2">
      <c r="A6" s="8" t="s">
        <v>245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9"/>
      <c r="T6" s="7"/>
    </row>
    <row r="7" spans="1:20" x14ac:dyDescent="0.2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9"/>
      <c r="T7" s="7"/>
    </row>
    <row r="8" spans="1:20" x14ac:dyDescent="0.2">
      <c r="A8" s="8" t="s">
        <v>9</v>
      </c>
      <c r="B8" s="10">
        <v>41212</v>
      </c>
      <c r="C8" s="10">
        <v>0</v>
      </c>
      <c r="D8" s="10">
        <v>2796</v>
      </c>
      <c r="E8" s="10">
        <v>0</v>
      </c>
      <c r="F8" s="10">
        <v>0</v>
      </c>
      <c r="G8" s="10">
        <v>0</v>
      </c>
      <c r="H8" s="10">
        <v>0</v>
      </c>
      <c r="I8" s="10">
        <v>4308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564</v>
      </c>
      <c r="P8" s="10">
        <v>0</v>
      </c>
      <c r="Q8" s="10">
        <v>0</v>
      </c>
      <c r="R8" s="10">
        <v>0</v>
      </c>
      <c r="S8" s="11">
        <v>0</v>
      </c>
      <c r="T8" s="12">
        <f>SUM(B8:S8)</f>
        <v>48880</v>
      </c>
    </row>
    <row r="9" spans="1:20" x14ac:dyDescent="0.2">
      <c r="A9" s="4" t="s">
        <v>10</v>
      </c>
      <c r="B9" s="13">
        <v>3.5756732747860114E-2</v>
      </c>
      <c r="C9" s="13">
        <v>0</v>
      </c>
      <c r="D9" s="13">
        <v>2.1354456843942246E-3</v>
      </c>
      <c r="E9" s="13">
        <v>0</v>
      </c>
      <c r="F9" s="13">
        <v>0</v>
      </c>
      <c r="G9" s="13">
        <v>0</v>
      </c>
      <c r="H9" s="13">
        <v>0</v>
      </c>
      <c r="I9" s="13">
        <v>9.0668706238701319E-4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4">
        <v>0</v>
      </c>
      <c r="T9" s="15"/>
    </row>
    <row r="10" spans="1:20" x14ac:dyDescent="0.2">
      <c r="A10" s="4" t="s">
        <v>11</v>
      </c>
      <c r="B10" s="16">
        <f t="shared" ref="B10:S10" si="0">B8*B9</f>
        <v>1473.6064700048109</v>
      </c>
      <c r="C10" s="16">
        <f t="shared" si="0"/>
        <v>0</v>
      </c>
      <c r="D10" s="16">
        <f t="shared" si="0"/>
        <v>5.9707061335662521</v>
      </c>
      <c r="E10" s="16">
        <f t="shared" si="0"/>
        <v>0</v>
      </c>
      <c r="F10" s="16">
        <f t="shared" si="0"/>
        <v>0</v>
      </c>
      <c r="G10" s="16">
        <f t="shared" si="0"/>
        <v>0</v>
      </c>
      <c r="H10" s="16">
        <f t="shared" si="0"/>
        <v>0</v>
      </c>
      <c r="I10" s="16">
        <f t="shared" si="0"/>
        <v>3.9060078647632528</v>
      </c>
      <c r="J10" s="16">
        <f t="shared" si="0"/>
        <v>0</v>
      </c>
      <c r="K10" s="16">
        <f t="shared" si="0"/>
        <v>0</v>
      </c>
      <c r="L10" s="16">
        <f t="shared" si="0"/>
        <v>0</v>
      </c>
      <c r="M10" s="16">
        <f t="shared" si="0"/>
        <v>0</v>
      </c>
      <c r="N10" s="16">
        <f t="shared" si="0"/>
        <v>0</v>
      </c>
      <c r="O10" s="16">
        <f t="shared" si="0"/>
        <v>0</v>
      </c>
      <c r="P10" s="16">
        <f t="shared" si="0"/>
        <v>0</v>
      </c>
      <c r="Q10" s="16">
        <f t="shared" si="0"/>
        <v>0</v>
      </c>
      <c r="R10" s="16">
        <f t="shared" si="0"/>
        <v>0</v>
      </c>
      <c r="S10" s="17">
        <f t="shared" si="0"/>
        <v>0</v>
      </c>
      <c r="T10" s="12">
        <f>SUM(B10:S10)</f>
        <v>1483.4831840031404</v>
      </c>
    </row>
    <row r="11" spans="1:20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9"/>
      <c r="T11" s="15"/>
    </row>
    <row r="12" spans="1:20" x14ac:dyDescent="0.2">
      <c r="A12" s="8" t="s">
        <v>12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9"/>
      <c r="T12" s="15"/>
    </row>
    <row r="13" spans="1:20" x14ac:dyDescent="0.2">
      <c r="A13" s="4" t="s">
        <v>13</v>
      </c>
      <c r="B13" s="18">
        <f>B15+B14</f>
        <v>35545165.468943879</v>
      </c>
      <c r="C13" s="18">
        <f t="shared" ref="C13:S13" si="1">C15+C14</f>
        <v>958749.53105611599</v>
      </c>
      <c r="D13" s="18">
        <f t="shared" si="1"/>
        <v>11690747.46524306</v>
      </c>
      <c r="E13" s="18">
        <f t="shared" si="1"/>
        <v>119408.44075491185</v>
      </c>
      <c r="F13" s="18">
        <f t="shared" si="1"/>
        <v>31318.994002027997</v>
      </c>
      <c r="G13" s="18">
        <f t="shared" si="1"/>
        <v>3969177.7231206633</v>
      </c>
      <c r="H13" s="18">
        <f t="shared" si="1"/>
        <v>219618.37687933678</v>
      </c>
      <c r="I13" s="18">
        <f t="shared" si="1"/>
        <v>61169767.63057293</v>
      </c>
      <c r="J13" s="18">
        <f t="shared" si="1"/>
        <v>6754597.9604861196</v>
      </c>
      <c r="K13" s="18">
        <f t="shared" si="1"/>
        <v>742721.17970739899</v>
      </c>
      <c r="L13" s="18">
        <f t="shared" si="1"/>
        <v>94125.72923355471</v>
      </c>
      <c r="M13" s="18">
        <f t="shared" si="1"/>
        <v>43829309.598624237</v>
      </c>
      <c r="N13" s="18">
        <f t="shared" si="1"/>
        <v>6463727.9013757519</v>
      </c>
      <c r="O13" s="18">
        <f t="shared" si="1"/>
        <v>5663155.6563644204</v>
      </c>
      <c r="P13" s="18">
        <f t="shared" si="1"/>
        <v>74147.834762421437</v>
      </c>
      <c r="Q13" s="18">
        <f t="shared" si="1"/>
        <v>1100.1088731581981</v>
      </c>
      <c r="R13" s="18">
        <f t="shared" si="1"/>
        <v>1574084.6838268051</v>
      </c>
      <c r="S13" s="17">
        <f t="shared" si="1"/>
        <v>216816.71617319499</v>
      </c>
      <c r="T13" s="12">
        <f>SUM(B13:S13)</f>
        <v>179117740.99999997</v>
      </c>
    </row>
    <row r="14" spans="1:20" x14ac:dyDescent="0.2">
      <c r="A14" s="4" t="s">
        <v>14</v>
      </c>
      <c r="B14" s="10">
        <v>15331435.251953203</v>
      </c>
      <c r="C14" s="10">
        <v>419988.74804679735</v>
      </c>
      <c r="D14" s="10">
        <v>5107153.6318151951</v>
      </c>
      <c r="E14" s="10">
        <v>60734.342821043239</v>
      </c>
      <c r="F14" s="10">
        <v>15017.025363761815</v>
      </c>
      <c r="G14" s="10">
        <v>1703056.5640168113</v>
      </c>
      <c r="H14" s="10">
        <v>99696.43598318896</v>
      </c>
      <c r="I14" s="10">
        <v>28879959.070836622</v>
      </c>
      <c r="J14" s="10">
        <v>3409759.3369339583</v>
      </c>
      <c r="K14" s="10">
        <v>359335.99291239318</v>
      </c>
      <c r="L14" s="10">
        <v>49336.699317024293</v>
      </c>
      <c r="M14" s="10">
        <v>20935863.253932208</v>
      </c>
      <c r="N14" s="10">
        <v>3213769.6460677884</v>
      </c>
      <c r="O14" s="10">
        <v>2628905.8474887013</v>
      </c>
      <c r="P14" s="10">
        <v>32572.552511298378</v>
      </c>
      <c r="Q14" s="10">
        <v>0</v>
      </c>
      <c r="R14" s="10">
        <v>717615.35538460896</v>
      </c>
      <c r="S14" s="11">
        <v>100123.24461539103</v>
      </c>
      <c r="T14" s="12">
        <f t="shared" ref="T14:T15" si="2">SUM(B14:S14)</f>
        <v>83064322.999999985</v>
      </c>
    </row>
    <row r="15" spans="1:20" x14ac:dyDescent="0.2">
      <c r="A15" s="4" t="s">
        <v>15</v>
      </c>
      <c r="B15" s="10">
        <v>20213730.21699068</v>
      </c>
      <c r="C15" s="10">
        <v>538760.78300931863</v>
      </c>
      <c r="D15" s="10">
        <v>6583593.833427866</v>
      </c>
      <c r="E15" s="10">
        <v>58674.097933868608</v>
      </c>
      <c r="F15" s="10">
        <v>16301.968638266184</v>
      </c>
      <c r="G15" s="10">
        <v>2266121.1591038518</v>
      </c>
      <c r="H15" s="10">
        <v>119921.94089614783</v>
      </c>
      <c r="I15" s="10">
        <v>32289808.559736304</v>
      </c>
      <c r="J15" s="10">
        <v>3344838.6235521608</v>
      </c>
      <c r="K15" s="10">
        <v>383385.18679500581</v>
      </c>
      <c r="L15" s="10">
        <v>44789.02991653041</v>
      </c>
      <c r="M15" s="10">
        <v>22893446.344692029</v>
      </c>
      <c r="N15" s="10">
        <v>3249958.2553079636</v>
      </c>
      <c r="O15" s="10">
        <v>3034249.8088757191</v>
      </c>
      <c r="P15" s="10">
        <v>41575.282251123055</v>
      </c>
      <c r="Q15" s="10">
        <v>1100.1088731581981</v>
      </c>
      <c r="R15" s="10">
        <v>856469.32844219601</v>
      </c>
      <c r="S15" s="11">
        <v>116693.47155780396</v>
      </c>
      <c r="T15" s="12">
        <f t="shared" si="2"/>
        <v>96053418</v>
      </c>
    </row>
    <row r="16" spans="1:20" x14ac:dyDescent="0.2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9"/>
      <c r="T16" s="15"/>
    </row>
    <row r="17" spans="1:20" x14ac:dyDescent="0.2">
      <c r="A17" s="8" t="s">
        <v>16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9"/>
      <c r="T17" s="15"/>
    </row>
    <row r="18" spans="1:20" x14ac:dyDescent="0.2">
      <c r="A18" s="4" t="s">
        <v>17</v>
      </c>
      <c r="B18" s="19">
        <v>4.8246718690931646E-3</v>
      </c>
      <c r="C18" s="19"/>
      <c r="D18" s="19">
        <v>3.5565267084287197E-3</v>
      </c>
      <c r="E18" s="19"/>
      <c r="F18" s="19"/>
      <c r="G18" s="19"/>
      <c r="H18" s="19"/>
      <c r="I18" s="19">
        <v>5.9010916031734572E-3</v>
      </c>
      <c r="J18" s="19"/>
      <c r="K18" s="19"/>
      <c r="L18" s="19"/>
      <c r="M18" s="19"/>
      <c r="N18" s="19"/>
      <c r="O18" s="19">
        <v>3.8425571820584407E-3</v>
      </c>
      <c r="P18" s="19"/>
      <c r="Q18" s="19"/>
      <c r="R18" s="19"/>
      <c r="S18" s="20"/>
      <c r="T18" s="15"/>
    </row>
    <row r="19" spans="1:20" x14ac:dyDescent="0.2">
      <c r="A19" s="4" t="s">
        <v>18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20">
        <v>0</v>
      </c>
      <c r="T19" s="15"/>
    </row>
    <row r="20" spans="1:20" x14ac:dyDescent="0.2">
      <c r="A20" s="4" t="s">
        <v>19</v>
      </c>
      <c r="B20" s="19">
        <v>4.3255328300147895E-3</v>
      </c>
      <c r="C20" s="19"/>
      <c r="D20" s="19">
        <v>3.4495113946747813E-3</v>
      </c>
      <c r="E20" s="19"/>
      <c r="F20" s="19"/>
      <c r="G20" s="19"/>
      <c r="H20" s="19"/>
      <c r="I20" s="19">
        <v>7.0995017321974028E-3</v>
      </c>
      <c r="J20" s="19"/>
      <c r="K20" s="19"/>
      <c r="L20" s="19"/>
      <c r="M20" s="19"/>
      <c r="N20" s="19"/>
      <c r="O20" s="19">
        <v>4.2100677843252467E-3</v>
      </c>
      <c r="P20" s="19"/>
      <c r="Q20" s="19"/>
      <c r="R20" s="19"/>
      <c r="S20" s="20"/>
      <c r="T20" s="15"/>
    </row>
    <row r="21" spans="1:20" x14ac:dyDescent="0.2">
      <c r="A21" s="4" t="s">
        <v>20</v>
      </c>
      <c r="B21" s="19">
        <v>4.5858529267423821E-3</v>
      </c>
      <c r="C21" s="19"/>
      <c r="D21" s="19">
        <v>3.5309169833589848E-3</v>
      </c>
      <c r="E21" s="19"/>
      <c r="F21" s="19"/>
      <c r="G21" s="19"/>
      <c r="H21" s="19"/>
      <c r="I21" s="19">
        <v>4.7756273155400222E-3</v>
      </c>
      <c r="J21" s="19"/>
      <c r="K21" s="19"/>
      <c r="L21" s="19"/>
      <c r="M21" s="19"/>
      <c r="N21" s="19"/>
      <c r="O21" s="19">
        <v>3.2707233125293719E-3</v>
      </c>
      <c r="P21" s="19"/>
      <c r="Q21" s="19"/>
      <c r="R21" s="19"/>
      <c r="S21" s="20"/>
      <c r="T21" s="15"/>
    </row>
    <row r="22" spans="1:20" x14ac:dyDescent="0.2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9"/>
      <c r="T22" s="15"/>
    </row>
    <row r="23" spans="1:20" x14ac:dyDescent="0.2">
      <c r="A23" s="8" t="s">
        <v>21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9"/>
      <c r="T23" s="15"/>
    </row>
    <row r="24" spans="1:20" x14ac:dyDescent="0.2">
      <c r="A24" s="4" t="s">
        <v>22</v>
      </c>
      <c r="B24" s="19">
        <v>3.1756222584776439E-4</v>
      </c>
      <c r="C24" s="19"/>
      <c r="D24" s="19">
        <v>0</v>
      </c>
      <c r="E24" s="19"/>
      <c r="F24" s="19"/>
      <c r="G24" s="19"/>
      <c r="H24" s="19"/>
      <c r="I24" s="19">
        <v>0</v>
      </c>
      <c r="J24" s="19"/>
      <c r="K24" s="19"/>
      <c r="L24" s="19"/>
      <c r="M24" s="19"/>
      <c r="N24" s="19"/>
      <c r="O24" s="19"/>
      <c r="P24" s="19"/>
      <c r="Q24" s="19"/>
      <c r="R24" s="19"/>
      <c r="S24" s="20"/>
      <c r="T24" s="15"/>
    </row>
    <row r="25" spans="1:20" x14ac:dyDescent="0.2">
      <c r="A25" s="4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2"/>
      <c r="T25" s="15"/>
    </row>
    <row r="26" spans="1:20" x14ac:dyDescent="0.2">
      <c r="A26" s="4" t="s">
        <v>23</v>
      </c>
      <c r="B26" s="19">
        <v>0.51884274616932413</v>
      </c>
      <c r="C26" s="19">
        <v>0.79912483807464374</v>
      </c>
      <c r="D26" s="19">
        <v>0.78020912713279367</v>
      </c>
      <c r="E26" s="19">
        <v>0.59882426977329595</v>
      </c>
      <c r="F26" s="19">
        <v>0.91636228564353372</v>
      </c>
      <c r="G26" s="19">
        <v>0.87803167712188313</v>
      </c>
      <c r="H26" s="19">
        <v>0.90694789081885852</v>
      </c>
      <c r="I26" s="19">
        <v>0.7311724661634571</v>
      </c>
      <c r="J26" s="19">
        <v>0.69104876065202792</v>
      </c>
      <c r="K26" s="19">
        <v>0.68531406310119281</v>
      </c>
      <c r="L26" s="19">
        <v>0.79476089583077969</v>
      </c>
      <c r="M26" s="19">
        <v>0.75980951522460316</v>
      </c>
      <c r="N26" s="19">
        <v>0.71745590918360935</v>
      </c>
      <c r="O26" s="19">
        <v>0.63304323223299819</v>
      </c>
      <c r="P26" s="19">
        <v>0.63194806700284012</v>
      </c>
      <c r="Q26" s="19"/>
      <c r="R26" s="19">
        <v>0.7147894592284636</v>
      </c>
      <c r="S26" s="20">
        <v>0.68460290152152958</v>
      </c>
      <c r="T26" s="15"/>
    </row>
    <row r="27" spans="1:20" x14ac:dyDescent="0.2">
      <c r="A27" s="4" t="s">
        <v>24</v>
      </c>
      <c r="B27" s="19">
        <v>0.11550174395286063</v>
      </c>
      <c r="C27" s="19">
        <v>9.1928722243188918E-2</v>
      </c>
      <c r="D27" s="19">
        <v>9.0058216925625406E-2</v>
      </c>
      <c r="E27" s="19">
        <v>0.13167871559914662</v>
      </c>
      <c r="F27" s="19">
        <v>8.3637714356466289E-2</v>
      </c>
      <c r="G27" s="19">
        <v>8.8668595260289224E-2</v>
      </c>
      <c r="H27" s="19">
        <v>8.1662918734491316E-2</v>
      </c>
      <c r="I27" s="19">
        <v>0.13711732877496308</v>
      </c>
      <c r="J27" s="19">
        <v>0.14922436567710781</v>
      </c>
      <c r="K27" s="19">
        <v>0.14595036552520196</v>
      </c>
      <c r="L27" s="19">
        <v>0.12045386891733348</v>
      </c>
      <c r="M27" s="19">
        <v>0.12883398801284468</v>
      </c>
      <c r="N27" s="19">
        <v>0.14089325950484996</v>
      </c>
      <c r="O27" s="19">
        <v>0.13654846593738657</v>
      </c>
      <c r="P27" s="19">
        <v>0.17614327942966437</v>
      </c>
      <c r="Q27" s="19"/>
      <c r="R27" s="19">
        <v>0.1487868081701727</v>
      </c>
      <c r="S27" s="20">
        <v>0.15232377954293105</v>
      </c>
      <c r="T27" s="15"/>
    </row>
    <row r="28" spans="1:20" x14ac:dyDescent="0.2">
      <c r="A28" s="4" t="s">
        <v>25</v>
      </c>
      <c r="B28" s="19">
        <v>0.17307927316165025</v>
      </c>
      <c r="C28" s="19">
        <v>8.069645753220657E-2</v>
      </c>
      <c r="D28" s="19">
        <v>0.10527727912934709</v>
      </c>
      <c r="E28" s="19">
        <v>0.21508495648570247</v>
      </c>
      <c r="F28" s="19">
        <v>0</v>
      </c>
      <c r="G28" s="19">
        <v>2.956716708357043E-2</v>
      </c>
      <c r="H28" s="19">
        <v>1.1389190446650125E-2</v>
      </c>
      <c r="I28" s="19">
        <v>0.1181236118194008</v>
      </c>
      <c r="J28" s="19">
        <v>0.14275611591830961</v>
      </c>
      <c r="K28" s="19">
        <v>0.14104944209311274</v>
      </c>
      <c r="L28" s="19">
        <v>8.2648969514437287E-2</v>
      </c>
      <c r="M28" s="19">
        <v>9.764231474190245E-2</v>
      </c>
      <c r="N28" s="19">
        <v>0.12423875698935476</v>
      </c>
      <c r="O28" s="19">
        <v>0.17310917550799412</v>
      </c>
      <c r="P28" s="19">
        <v>0.18840201704051468</v>
      </c>
      <c r="Q28" s="19"/>
      <c r="R28" s="19">
        <v>0.11097254943438971</v>
      </c>
      <c r="S28" s="20">
        <v>0.15493490488914918</v>
      </c>
      <c r="T28" s="15"/>
    </row>
    <row r="29" spans="1:20" x14ac:dyDescent="0.2">
      <c r="A29" s="4" t="s">
        <v>26</v>
      </c>
      <c r="B29" s="19">
        <v>0.14272649424637296</v>
      </c>
      <c r="C29" s="19">
        <v>2.8039861687695716E-2</v>
      </c>
      <c r="D29" s="19">
        <v>2.3531727111854639E-2</v>
      </c>
      <c r="E29" s="19">
        <v>5.4412058141855082E-2</v>
      </c>
      <c r="F29" s="19">
        <v>0</v>
      </c>
      <c r="G29" s="19">
        <v>3.5731366841087321E-3</v>
      </c>
      <c r="H29" s="19">
        <v>0</v>
      </c>
      <c r="I29" s="19">
        <v>1.2999571115299053E-2</v>
      </c>
      <c r="J29" s="19">
        <v>1.6970757752554719E-2</v>
      </c>
      <c r="K29" s="19">
        <v>2.7686129280492498E-2</v>
      </c>
      <c r="L29" s="19">
        <v>2.1362657374494384E-3</v>
      </c>
      <c r="M29" s="19">
        <v>1.3638459646699474E-2</v>
      </c>
      <c r="N29" s="19">
        <v>1.7412074322185962E-2</v>
      </c>
      <c r="O29" s="19">
        <v>5.6946538408923705E-2</v>
      </c>
      <c r="P29" s="19">
        <v>3.5066365269808145E-3</v>
      </c>
      <c r="Q29" s="19"/>
      <c r="R29" s="19">
        <v>2.5451183166974024E-2</v>
      </c>
      <c r="S29" s="20">
        <v>8.1384140463901817E-3</v>
      </c>
      <c r="T29" s="15"/>
    </row>
    <row r="30" spans="1:20" x14ac:dyDescent="0.2">
      <c r="A30" s="4" t="s">
        <v>27</v>
      </c>
      <c r="B30" s="23">
        <v>4.9849742469792013E-2</v>
      </c>
      <c r="C30" s="23">
        <v>2.1012046226501698E-4</v>
      </c>
      <c r="D30" s="23">
        <v>9.2364970037927272E-4</v>
      </c>
      <c r="E30" s="23">
        <v>0</v>
      </c>
      <c r="F30" s="23">
        <v>0</v>
      </c>
      <c r="G30" s="23">
        <v>1.5942385014838898E-4</v>
      </c>
      <c r="H30" s="23">
        <v>0</v>
      </c>
      <c r="I30" s="23">
        <v>5.8702212688001298E-4</v>
      </c>
      <c r="J30" s="23">
        <v>0</v>
      </c>
      <c r="K30" s="23">
        <v>0</v>
      </c>
      <c r="L30" s="23">
        <v>0</v>
      </c>
      <c r="M30" s="23">
        <v>7.5722373950390311E-5</v>
      </c>
      <c r="N30" s="23">
        <v>0</v>
      </c>
      <c r="O30" s="23">
        <v>3.5258791269750944E-4</v>
      </c>
      <c r="P30" s="23">
        <v>0</v>
      </c>
      <c r="Q30" s="23"/>
      <c r="R30" s="23">
        <v>0</v>
      </c>
      <c r="S30" s="24">
        <v>0</v>
      </c>
      <c r="T30" s="15"/>
    </row>
    <row r="31" spans="1:20" x14ac:dyDescent="0.2">
      <c r="A31" s="4"/>
      <c r="B31" s="25">
        <f>SUM(B26:B30)</f>
        <v>1</v>
      </c>
      <c r="C31" s="25">
        <f t="shared" ref="C31:S31" si="3">SUM(C26:C30)</f>
        <v>0.99999999999999989</v>
      </c>
      <c r="D31" s="25">
        <f t="shared" si="3"/>
        <v>1.0000000000000002</v>
      </c>
      <c r="E31" s="25">
        <f t="shared" si="3"/>
        <v>1</v>
      </c>
      <c r="F31" s="25">
        <f t="shared" si="3"/>
        <v>1</v>
      </c>
      <c r="G31" s="25">
        <f t="shared" si="3"/>
        <v>1</v>
      </c>
      <c r="H31" s="25">
        <f t="shared" si="3"/>
        <v>0.99999999999999989</v>
      </c>
      <c r="I31" s="25">
        <f t="shared" si="3"/>
        <v>1</v>
      </c>
      <c r="J31" s="25">
        <f t="shared" si="3"/>
        <v>1</v>
      </c>
      <c r="K31" s="25">
        <f t="shared" si="3"/>
        <v>1</v>
      </c>
      <c r="L31" s="25">
        <f t="shared" si="3"/>
        <v>0.99999999999999989</v>
      </c>
      <c r="M31" s="25">
        <f t="shared" si="3"/>
        <v>1.0000000000000002</v>
      </c>
      <c r="N31" s="25">
        <f t="shared" si="3"/>
        <v>1</v>
      </c>
      <c r="O31" s="25">
        <f t="shared" si="3"/>
        <v>1</v>
      </c>
      <c r="P31" s="25">
        <f t="shared" si="3"/>
        <v>0.99999999999999989</v>
      </c>
      <c r="Q31" s="25">
        <f t="shared" si="3"/>
        <v>0</v>
      </c>
      <c r="R31" s="25">
        <f t="shared" si="3"/>
        <v>1</v>
      </c>
      <c r="S31" s="26">
        <f t="shared" si="3"/>
        <v>1</v>
      </c>
      <c r="T31" s="15"/>
    </row>
    <row r="32" spans="1:20" x14ac:dyDescent="0.2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9"/>
      <c r="T32" s="15"/>
    </row>
    <row r="33" spans="1:20" x14ac:dyDescent="0.2">
      <c r="A33" s="4" t="s">
        <v>28</v>
      </c>
      <c r="B33" s="19">
        <v>3.3775843988611214E-4</v>
      </c>
      <c r="C33" s="19"/>
      <c r="D33" s="19">
        <v>0</v>
      </c>
      <c r="E33" s="19"/>
      <c r="F33" s="19"/>
      <c r="G33" s="19"/>
      <c r="H33" s="19"/>
      <c r="I33" s="19">
        <v>0</v>
      </c>
      <c r="J33" s="19"/>
      <c r="K33" s="19"/>
      <c r="L33" s="19"/>
      <c r="M33" s="19"/>
      <c r="N33" s="19"/>
      <c r="O33" s="19"/>
      <c r="P33" s="19"/>
      <c r="Q33" s="19"/>
      <c r="R33" s="19"/>
      <c r="S33" s="20"/>
      <c r="T33" s="15"/>
    </row>
    <row r="34" spans="1:20" x14ac:dyDescent="0.2">
      <c r="A34" s="4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2"/>
      <c r="T34" s="15"/>
    </row>
    <row r="35" spans="1:20" x14ac:dyDescent="0.2">
      <c r="A35" s="4" t="s">
        <v>29</v>
      </c>
      <c r="B35" s="19">
        <v>0.59789015839301585</v>
      </c>
      <c r="C35" s="19">
        <v>0.81493010331227633</v>
      </c>
      <c r="D35" s="19">
        <v>0.88301786689509898</v>
      </c>
      <c r="E35" s="19">
        <v>0.77594137613805791</v>
      </c>
      <c r="F35" s="19">
        <v>0.98917712691771265</v>
      </c>
      <c r="G35" s="19">
        <v>0.92579325188925832</v>
      </c>
      <c r="H35" s="19">
        <v>0.93540786908444917</v>
      </c>
      <c r="I35" s="19">
        <v>0.86987348547428189</v>
      </c>
      <c r="J35" s="19">
        <v>0.87579826647965231</v>
      </c>
      <c r="K35" s="19">
        <v>0.83195883677844362</v>
      </c>
      <c r="L35" s="19">
        <v>0.91816178785017299</v>
      </c>
      <c r="M35" s="19">
        <v>0.89014093798550487</v>
      </c>
      <c r="N35" s="19">
        <v>0.87885104704874684</v>
      </c>
      <c r="O35" s="19">
        <v>0.7386665641446355</v>
      </c>
      <c r="P35" s="19">
        <v>0.70227147873026485</v>
      </c>
      <c r="Q35" s="19">
        <v>0.95829291949563533</v>
      </c>
      <c r="R35" s="19">
        <v>0.83884507879707704</v>
      </c>
      <c r="S35" s="20">
        <v>0.80321937236271057</v>
      </c>
      <c r="T35" s="15"/>
    </row>
    <row r="36" spans="1:20" x14ac:dyDescent="0.2">
      <c r="A36" s="4" t="s">
        <v>30</v>
      </c>
      <c r="B36" s="19">
        <v>0.1196855831954541</v>
      </c>
      <c r="C36" s="19">
        <v>8.7392974033144083E-2</v>
      </c>
      <c r="D36" s="19">
        <v>7.4689183418905875E-2</v>
      </c>
      <c r="E36" s="19">
        <v>0.12698664467214413</v>
      </c>
      <c r="F36" s="19">
        <v>1.0822873082287307E-2</v>
      </c>
      <c r="G36" s="19">
        <v>5.9676904336719627E-2</v>
      </c>
      <c r="H36" s="19">
        <v>5.4151706072307661E-2</v>
      </c>
      <c r="I36" s="19">
        <v>0.1057320350378034</v>
      </c>
      <c r="J36" s="19">
        <v>0.1054130849242453</v>
      </c>
      <c r="K36" s="19">
        <v>0.12873063415079133</v>
      </c>
      <c r="L36" s="19">
        <v>7.7912940435853284E-2</v>
      </c>
      <c r="M36" s="19">
        <v>9.0719940235164873E-2</v>
      </c>
      <c r="N36" s="19">
        <v>0.10065231752315264</v>
      </c>
      <c r="O36" s="19">
        <v>0.10914849479955911</v>
      </c>
      <c r="P36" s="19">
        <v>0.13839061790909307</v>
      </c>
      <c r="Q36" s="19">
        <v>4.1707080504364689E-2</v>
      </c>
      <c r="R36" s="19">
        <v>8.1795832151162221E-2</v>
      </c>
      <c r="S36" s="20">
        <v>9.5328301811147528E-2</v>
      </c>
      <c r="T36" s="15"/>
    </row>
    <row r="37" spans="1:20" x14ac:dyDescent="0.2">
      <c r="A37" s="4" t="s">
        <v>31</v>
      </c>
      <c r="B37" s="19">
        <v>0.15073255528237531</v>
      </c>
      <c r="C37" s="19">
        <v>7.6880255977745296E-2</v>
      </c>
      <c r="D37" s="19">
        <v>3.1790132265513797E-2</v>
      </c>
      <c r="E37" s="19">
        <v>6.6348380547536723E-2</v>
      </c>
      <c r="F37" s="19">
        <v>0</v>
      </c>
      <c r="G37" s="19">
        <v>1.2649061185551367E-2</v>
      </c>
      <c r="H37" s="19">
        <v>1.0440424843243078E-2</v>
      </c>
      <c r="I37" s="19">
        <v>2.186480716045891E-2</v>
      </c>
      <c r="J37" s="19">
        <v>1.8788648596102457E-2</v>
      </c>
      <c r="K37" s="19">
        <v>3.9262745677231863E-2</v>
      </c>
      <c r="L37" s="19">
        <v>3.9252717139735974E-3</v>
      </c>
      <c r="M37" s="19">
        <v>1.8135051369617367E-2</v>
      </c>
      <c r="N37" s="19">
        <v>2.048960235507474E-2</v>
      </c>
      <c r="O37" s="19">
        <v>0.12396216806727617</v>
      </c>
      <c r="P37" s="19">
        <v>0.1532471875223923</v>
      </c>
      <c r="Q37" s="19">
        <v>0</v>
      </c>
      <c r="R37" s="19">
        <v>6.014886531937625E-2</v>
      </c>
      <c r="S37" s="20">
        <v>9.6631285644125042E-2</v>
      </c>
      <c r="T37" s="15"/>
    </row>
    <row r="38" spans="1:20" x14ac:dyDescent="0.2">
      <c r="A38" s="4" t="s">
        <v>32</v>
      </c>
      <c r="B38" s="19">
        <v>9.9087106632973168E-2</v>
      </c>
      <c r="C38" s="19">
        <v>2.0296424181234191E-2</v>
      </c>
      <c r="D38" s="19">
        <v>9.5703642303069745E-3</v>
      </c>
      <c r="E38" s="19">
        <v>3.0723598642261211E-2</v>
      </c>
      <c r="F38" s="19">
        <v>0</v>
      </c>
      <c r="G38" s="19">
        <v>1.4491211056841347E-3</v>
      </c>
      <c r="H38" s="19">
        <v>0</v>
      </c>
      <c r="I38" s="19">
        <v>1.9005383635201723E-3</v>
      </c>
      <c r="J38" s="19">
        <v>0</v>
      </c>
      <c r="K38" s="19">
        <v>4.7783393533169274E-5</v>
      </c>
      <c r="L38" s="19">
        <v>0</v>
      </c>
      <c r="M38" s="19">
        <v>9.9348091205483024E-4</v>
      </c>
      <c r="N38" s="19">
        <v>7.0330730259043147E-6</v>
      </c>
      <c r="O38" s="19">
        <v>2.7450599639847924E-2</v>
      </c>
      <c r="P38" s="19">
        <v>6.0907158382496954E-3</v>
      </c>
      <c r="Q38" s="19">
        <v>0</v>
      </c>
      <c r="R38" s="19">
        <v>1.897265824915596E-2</v>
      </c>
      <c r="S38" s="20">
        <v>4.8210401820168195E-3</v>
      </c>
      <c r="T38" s="15"/>
    </row>
    <row r="39" spans="1:20" x14ac:dyDescent="0.2">
      <c r="A39" s="4" t="s">
        <v>33</v>
      </c>
      <c r="B39" s="23">
        <v>3.2604596496181637E-2</v>
      </c>
      <c r="C39" s="23">
        <v>5.0024249560000106E-4</v>
      </c>
      <c r="D39" s="23">
        <v>9.3245319017426238E-4</v>
      </c>
      <c r="E39" s="23">
        <v>0</v>
      </c>
      <c r="F39" s="23">
        <v>0</v>
      </c>
      <c r="G39" s="23">
        <v>4.3166148278675926E-4</v>
      </c>
      <c r="H39" s="23">
        <v>0</v>
      </c>
      <c r="I39" s="23">
        <v>6.2913396393549114E-4</v>
      </c>
      <c r="J39" s="23">
        <v>0</v>
      </c>
      <c r="K39" s="23">
        <v>0</v>
      </c>
      <c r="L39" s="23">
        <v>0</v>
      </c>
      <c r="M39" s="23">
        <v>1.058949765820057E-5</v>
      </c>
      <c r="N39" s="23">
        <v>0</v>
      </c>
      <c r="O39" s="23">
        <v>7.7217334868122888E-4</v>
      </c>
      <c r="P39" s="23">
        <v>0</v>
      </c>
      <c r="Q39" s="23">
        <v>0</v>
      </c>
      <c r="R39" s="23">
        <v>2.3756548322855563E-4</v>
      </c>
      <c r="S39" s="24">
        <v>0</v>
      </c>
      <c r="T39" s="15"/>
    </row>
    <row r="40" spans="1:20" x14ac:dyDescent="0.2">
      <c r="A40" s="4"/>
      <c r="B40" s="25">
        <f>SUM(B35:B39)</f>
        <v>1</v>
      </c>
      <c r="C40" s="25">
        <f t="shared" ref="C40:S40" si="4">SUM(C35:C39)</f>
        <v>0.99999999999999989</v>
      </c>
      <c r="D40" s="25">
        <f t="shared" si="4"/>
        <v>0.99999999999999978</v>
      </c>
      <c r="E40" s="25">
        <f t="shared" si="4"/>
        <v>1</v>
      </c>
      <c r="F40" s="25">
        <f t="shared" si="4"/>
        <v>1</v>
      </c>
      <c r="G40" s="25">
        <f t="shared" si="4"/>
        <v>1.0000000000000002</v>
      </c>
      <c r="H40" s="25">
        <f t="shared" si="4"/>
        <v>0.99999999999999989</v>
      </c>
      <c r="I40" s="25">
        <f t="shared" si="4"/>
        <v>0.99999999999999989</v>
      </c>
      <c r="J40" s="25">
        <f t="shared" si="4"/>
        <v>1</v>
      </c>
      <c r="K40" s="25">
        <f t="shared" si="4"/>
        <v>1</v>
      </c>
      <c r="L40" s="25">
        <f t="shared" si="4"/>
        <v>0.99999999999999989</v>
      </c>
      <c r="M40" s="25">
        <f t="shared" si="4"/>
        <v>1.0000000000000002</v>
      </c>
      <c r="N40" s="25">
        <f t="shared" si="4"/>
        <v>1</v>
      </c>
      <c r="O40" s="25">
        <f t="shared" si="4"/>
        <v>1</v>
      </c>
      <c r="P40" s="25">
        <f t="shared" si="4"/>
        <v>0.99999999999999989</v>
      </c>
      <c r="Q40" s="25">
        <f t="shared" si="4"/>
        <v>1</v>
      </c>
      <c r="R40" s="25">
        <f t="shared" si="4"/>
        <v>1</v>
      </c>
      <c r="S40" s="26">
        <f t="shared" si="4"/>
        <v>0.99999999999999989</v>
      </c>
      <c r="T40" s="15"/>
    </row>
    <row r="41" spans="1:20" x14ac:dyDescent="0.2">
      <c r="A41" s="4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6"/>
      <c r="T41" s="15"/>
    </row>
    <row r="42" spans="1:20" x14ac:dyDescent="0.2">
      <c r="A42" s="27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6"/>
      <c r="T42" s="15"/>
    </row>
    <row r="43" spans="1:20" x14ac:dyDescent="0.2">
      <c r="A43" s="4" t="s">
        <v>19</v>
      </c>
      <c r="B43" s="19">
        <v>0.26575060130499517</v>
      </c>
      <c r="C43" s="312">
        <f>B43</f>
        <v>0.26575060130499517</v>
      </c>
      <c r="D43" s="19">
        <v>0.25026393618421916</v>
      </c>
      <c r="E43" s="318">
        <f>D43</f>
        <v>0.25026393618421916</v>
      </c>
      <c r="F43" s="324">
        <f>D43</f>
        <v>0.25026393618421916</v>
      </c>
      <c r="G43" s="330">
        <f>D43</f>
        <v>0.25026393618421916</v>
      </c>
      <c r="H43" s="336">
        <f>D43</f>
        <v>0.25026393618421916</v>
      </c>
      <c r="I43" s="19">
        <v>0.29120703799549591</v>
      </c>
      <c r="J43" s="342">
        <f>I43</f>
        <v>0.29120703799549591</v>
      </c>
      <c r="K43" s="348">
        <f>I43</f>
        <v>0.29120703799549591</v>
      </c>
      <c r="L43" s="354">
        <f>I43</f>
        <v>0.29120703799549591</v>
      </c>
      <c r="M43" s="360">
        <f>I43</f>
        <v>0.29120703799549591</v>
      </c>
      <c r="N43" s="366">
        <f>I43</f>
        <v>0.29120703799549591</v>
      </c>
      <c r="O43" s="19">
        <v>0.26480132467580364</v>
      </c>
      <c r="P43" s="372">
        <f>O43</f>
        <v>0.26480132467580364</v>
      </c>
      <c r="Q43" s="378">
        <f>O43</f>
        <v>0.26480132467580364</v>
      </c>
      <c r="R43" s="384">
        <f>O43</f>
        <v>0.26480132467580364</v>
      </c>
      <c r="S43" s="390">
        <f>O43</f>
        <v>0.26480132467580364</v>
      </c>
      <c r="T43" s="15"/>
    </row>
    <row r="44" spans="1:20" x14ac:dyDescent="0.2">
      <c r="A44" s="4" t="s">
        <v>246</v>
      </c>
      <c r="B44" s="19">
        <v>0.42784850309472761</v>
      </c>
      <c r="C44" s="313">
        <f>B44</f>
        <v>0.42784850309472761</v>
      </c>
      <c r="D44" s="19">
        <v>0.44014880855546668</v>
      </c>
      <c r="E44" s="319">
        <f>D44</f>
        <v>0.44014880855546668</v>
      </c>
      <c r="F44" s="325">
        <f>D44</f>
        <v>0.44014880855546668</v>
      </c>
      <c r="G44" s="331">
        <f>D44</f>
        <v>0.44014880855546668</v>
      </c>
      <c r="H44" s="337">
        <f>D44</f>
        <v>0.44014880855546668</v>
      </c>
      <c r="I44" s="19">
        <v>0.45318516807177966</v>
      </c>
      <c r="J44" s="343">
        <f>I44</f>
        <v>0.45318516807177966</v>
      </c>
      <c r="K44" s="349">
        <f>I44</f>
        <v>0.45318516807177966</v>
      </c>
      <c r="L44" s="355">
        <f>I44</f>
        <v>0.45318516807177966</v>
      </c>
      <c r="M44" s="361">
        <f>I44</f>
        <v>0.45318516807177966</v>
      </c>
      <c r="N44" s="367">
        <f>I44</f>
        <v>0.45318516807177966</v>
      </c>
      <c r="O44" s="19">
        <v>0.45916126988997613</v>
      </c>
      <c r="P44" s="373">
        <f>O44</f>
        <v>0.45916126988997613</v>
      </c>
      <c r="Q44" s="379">
        <f>O44</f>
        <v>0.45916126988997613</v>
      </c>
      <c r="R44" s="385">
        <f>O44</f>
        <v>0.45916126988997613</v>
      </c>
      <c r="S44" s="391">
        <f>O44</f>
        <v>0.45916126988997613</v>
      </c>
      <c r="T44" s="15"/>
    </row>
    <row r="45" spans="1:20" x14ac:dyDescent="0.2">
      <c r="A45" s="4" t="s">
        <v>35</v>
      </c>
      <c r="B45" s="23">
        <v>0.30640089560027722</v>
      </c>
      <c r="C45" s="314">
        <f>B45</f>
        <v>0.30640089560027722</v>
      </c>
      <c r="D45" s="23">
        <v>0.30958725526031428</v>
      </c>
      <c r="E45" s="320">
        <f>D45</f>
        <v>0.30958725526031428</v>
      </c>
      <c r="F45" s="326">
        <f>D45</f>
        <v>0.30958725526031428</v>
      </c>
      <c r="G45" s="332">
        <f>D45</f>
        <v>0.30958725526031428</v>
      </c>
      <c r="H45" s="338">
        <f>D45</f>
        <v>0.30958725526031428</v>
      </c>
      <c r="I45" s="23">
        <v>0.25560779393272443</v>
      </c>
      <c r="J45" s="344">
        <f>I45</f>
        <v>0.25560779393272443</v>
      </c>
      <c r="K45" s="350">
        <f>I45</f>
        <v>0.25560779393272443</v>
      </c>
      <c r="L45" s="356">
        <f>I45</f>
        <v>0.25560779393272443</v>
      </c>
      <c r="M45" s="362">
        <f>I45</f>
        <v>0.25560779393272443</v>
      </c>
      <c r="N45" s="368">
        <f>I45</f>
        <v>0.25560779393272443</v>
      </c>
      <c r="O45" s="23">
        <v>0.27603740543422023</v>
      </c>
      <c r="P45" s="374">
        <f>O45</f>
        <v>0.27603740543422023</v>
      </c>
      <c r="Q45" s="380">
        <f>O45</f>
        <v>0.27603740543422023</v>
      </c>
      <c r="R45" s="386">
        <f>O45</f>
        <v>0.27603740543422023</v>
      </c>
      <c r="S45" s="392">
        <f>O45</f>
        <v>0.27603740543422023</v>
      </c>
      <c r="T45" s="15"/>
    </row>
    <row r="46" spans="1:20" x14ac:dyDescent="0.2">
      <c r="A46" s="4" t="s">
        <v>36</v>
      </c>
      <c r="B46" s="28">
        <f t="shared" ref="B46:S46" si="5">SUM(B43:B45)</f>
        <v>1</v>
      </c>
      <c r="C46" s="28">
        <f t="shared" si="5"/>
        <v>1</v>
      </c>
      <c r="D46" s="28">
        <f t="shared" si="5"/>
        <v>1</v>
      </c>
      <c r="E46" s="28">
        <f t="shared" si="5"/>
        <v>1</v>
      </c>
      <c r="F46" s="28">
        <f t="shared" si="5"/>
        <v>1</v>
      </c>
      <c r="G46" s="28">
        <f t="shared" si="5"/>
        <v>1</v>
      </c>
      <c r="H46" s="28">
        <f t="shared" si="5"/>
        <v>1</v>
      </c>
      <c r="I46" s="28">
        <f t="shared" si="5"/>
        <v>1</v>
      </c>
      <c r="J46" s="28">
        <f t="shared" si="5"/>
        <v>1</v>
      </c>
      <c r="K46" s="28">
        <f t="shared" si="5"/>
        <v>1</v>
      </c>
      <c r="L46" s="28">
        <f t="shared" si="5"/>
        <v>1</v>
      </c>
      <c r="M46" s="28">
        <f t="shared" si="5"/>
        <v>1</v>
      </c>
      <c r="N46" s="28">
        <f t="shared" si="5"/>
        <v>1</v>
      </c>
      <c r="O46" s="28">
        <f t="shared" si="5"/>
        <v>1</v>
      </c>
      <c r="P46" s="28">
        <f t="shared" si="5"/>
        <v>1</v>
      </c>
      <c r="Q46" s="28">
        <f t="shared" si="5"/>
        <v>1</v>
      </c>
      <c r="R46" s="28">
        <f t="shared" si="5"/>
        <v>1</v>
      </c>
      <c r="S46" s="26">
        <f t="shared" si="5"/>
        <v>1</v>
      </c>
      <c r="T46" s="15"/>
    </row>
    <row r="47" spans="1:20" x14ac:dyDescent="0.2">
      <c r="A47" s="4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26"/>
      <c r="T47" s="15"/>
    </row>
    <row r="48" spans="1:20" x14ac:dyDescent="0.2">
      <c r="A48" s="4" t="s">
        <v>37</v>
      </c>
      <c r="B48" s="19">
        <v>0.26581973892536431</v>
      </c>
      <c r="C48" s="315">
        <f>B48</f>
        <v>0.26581973892536431</v>
      </c>
      <c r="D48" s="19">
        <v>0.25769251197840454</v>
      </c>
      <c r="E48" s="321">
        <f>D48</f>
        <v>0.25769251197840454</v>
      </c>
      <c r="F48" s="327">
        <f>D48</f>
        <v>0.25769251197840454</v>
      </c>
      <c r="G48" s="333">
        <f>D48</f>
        <v>0.25769251197840454</v>
      </c>
      <c r="H48" s="339">
        <f>D48</f>
        <v>0.25769251197840454</v>
      </c>
      <c r="I48" s="19">
        <v>0.26290883580180852</v>
      </c>
      <c r="J48" s="345">
        <f>I48</f>
        <v>0.26290883580180852</v>
      </c>
      <c r="K48" s="351">
        <f>I48</f>
        <v>0.26290883580180852</v>
      </c>
      <c r="L48" s="357">
        <f>I48</f>
        <v>0.26290883580180852</v>
      </c>
      <c r="M48" s="363">
        <f>I48</f>
        <v>0.26290883580180852</v>
      </c>
      <c r="N48" s="369">
        <f>I48</f>
        <v>0.26290883580180852</v>
      </c>
      <c r="O48" s="19">
        <v>0.23069415795108783</v>
      </c>
      <c r="P48" s="375">
        <f>O48</f>
        <v>0.23069415795108783</v>
      </c>
      <c r="Q48" s="381">
        <f>O48</f>
        <v>0.23069415795108783</v>
      </c>
      <c r="R48" s="387">
        <f>O48</f>
        <v>0.23069415795108783</v>
      </c>
      <c r="S48" s="393">
        <f>O48</f>
        <v>0.23069415795108783</v>
      </c>
      <c r="T48" s="15"/>
    </row>
    <row r="49" spans="1:20" x14ac:dyDescent="0.2">
      <c r="A49" s="4" t="s">
        <v>247</v>
      </c>
      <c r="B49" s="19">
        <v>0.39215986932571056</v>
      </c>
      <c r="C49" s="316">
        <f>B49</f>
        <v>0.39215986932571056</v>
      </c>
      <c r="D49" s="19">
        <v>0.3984101556383815</v>
      </c>
      <c r="E49" s="322">
        <f>D49</f>
        <v>0.3984101556383815</v>
      </c>
      <c r="F49" s="328">
        <f>D49</f>
        <v>0.3984101556383815</v>
      </c>
      <c r="G49" s="334">
        <f>D49</f>
        <v>0.3984101556383815</v>
      </c>
      <c r="H49" s="340">
        <f>D49</f>
        <v>0.3984101556383815</v>
      </c>
      <c r="I49" s="19">
        <v>0.39921397770108613</v>
      </c>
      <c r="J49" s="346">
        <f>I49</f>
        <v>0.39921397770108613</v>
      </c>
      <c r="K49" s="352">
        <f>I49</f>
        <v>0.39921397770108613</v>
      </c>
      <c r="L49" s="358">
        <f>I49</f>
        <v>0.39921397770108613</v>
      </c>
      <c r="M49" s="364">
        <f>I49</f>
        <v>0.39921397770108613</v>
      </c>
      <c r="N49" s="370">
        <f>I49</f>
        <v>0.39921397770108613</v>
      </c>
      <c r="O49" s="19">
        <v>0.39846885991490993</v>
      </c>
      <c r="P49" s="376">
        <f>O49</f>
        <v>0.39846885991490993</v>
      </c>
      <c r="Q49" s="382">
        <f>O49</f>
        <v>0.39846885991490993</v>
      </c>
      <c r="R49" s="388">
        <f>O49</f>
        <v>0.39846885991490993</v>
      </c>
      <c r="S49" s="394">
        <f>O49</f>
        <v>0.39846885991490993</v>
      </c>
      <c r="T49" s="15"/>
    </row>
    <row r="50" spans="1:20" x14ac:dyDescent="0.2">
      <c r="A50" s="4" t="s">
        <v>38</v>
      </c>
      <c r="B50" s="23">
        <v>0.34202039174892507</v>
      </c>
      <c r="C50" s="317">
        <f>B50</f>
        <v>0.34202039174892507</v>
      </c>
      <c r="D50" s="23">
        <v>0.34389733238321407</v>
      </c>
      <c r="E50" s="323">
        <f>D50</f>
        <v>0.34389733238321407</v>
      </c>
      <c r="F50" s="329">
        <f>D50</f>
        <v>0.34389733238321407</v>
      </c>
      <c r="G50" s="335">
        <f>D50</f>
        <v>0.34389733238321407</v>
      </c>
      <c r="H50" s="341">
        <f>D50</f>
        <v>0.34389733238321407</v>
      </c>
      <c r="I50" s="23">
        <v>0.33787718649710524</v>
      </c>
      <c r="J50" s="347">
        <f>I50</f>
        <v>0.33787718649710524</v>
      </c>
      <c r="K50" s="353">
        <f>I50</f>
        <v>0.33787718649710524</v>
      </c>
      <c r="L50" s="359">
        <f>I50</f>
        <v>0.33787718649710524</v>
      </c>
      <c r="M50" s="365">
        <f>I50</f>
        <v>0.33787718649710524</v>
      </c>
      <c r="N50" s="371">
        <f>I50</f>
        <v>0.33787718649710524</v>
      </c>
      <c r="O50" s="23">
        <v>0.37083698213400229</v>
      </c>
      <c r="P50" s="377">
        <f>O50</f>
        <v>0.37083698213400229</v>
      </c>
      <c r="Q50" s="383">
        <f>O50</f>
        <v>0.37083698213400229</v>
      </c>
      <c r="R50" s="389">
        <f>O50</f>
        <v>0.37083698213400229</v>
      </c>
      <c r="S50" s="395">
        <f>O50</f>
        <v>0.37083698213400229</v>
      </c>
      <c r="T50" s="15"/>
    </row>
    <row r="51" spans="1:20" x14ac:dyDescent="0.2">
      <c r="A51" s="4" t="s">
        <v>39</v>
      </c>
      <c r="B51" s="28">
        <f t="shared" ref="B51:S51" si="6">SUM(B48:B50)</f>
        <v>1</v>
      </c>
      <c r="C51" s="28">
        <f t="shared" si="6"/>
        <v>1</v>
      </c>
      <c r="D51" s="28">
        <f t="shared" si="6"/>
        <v>1</v>
      </c>
      <c r="E51" s="28">
        <f t="shared" si="6"/>
        <v>1</v>
      </c>
      <c r="F51" s="28">
        <f t="shared" si="6"/>
        <v>1</v>
      </c>
      <c r="G51" s="28">
        <f t="shared" si="6"/>
        <v>1</v>
      </c>
      <c r="H51" s="28">
        <f t="shared" si="6"/>
        <v>1</v>
      </c>
      <c r="I51" s="28">
        <f t="shared" si="6"/>
        <v>1</v>
      </c>
      <c r="J51" s="28">
        <f t="shared" si="6"/>
        <v>1</v>
      </c>
      <c r="K51" s="28">
        <f t="shared" si="6"/>
        <v>1</v>
      </c>
      <c r="L51" s="28">
        <f t="shared" si="6"/>
        <v>1</v>
      </c>
      <c r="M51" s="28">
        <f t="shared" si="6"/>
        <v>1</v>
      </c>
      <c r="N51" s="28">
        <f t="shared" si="6"/>
        <v>1</v>
      </c>
      <c r="O51" s="28">
        <f t="shared" si="6"/>
        <v>1</v>
      </c>
      <c r="P51" s="28">
        <f t="shared" si="6"/>
        <v>1</v>
      </c>
      <c r="Q51" s="28">
        <f t="shared" si="6"/>
        <v>1</v>
      </c>
      <c r="R51" s="28">
        <f t="shared" si="6"/>
        <v>1</v>
      </c>
      <c r="S51" s="26">
        <f t="shared" si="6"/>
        <v>1</v>
      </c>
      <c r="T51" s="15"/>
    </row>
    <row r="52" spans="1:20" x14ac:dyDescent="0.2">
      <c r="A52" s="4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9"/>
      <c r="T52" s="15"/>
    </row>
    <row r="53" spans="1:20" x14ac:dyDescent="0.2">
      <c r="A53" s="8" t="s">
        <v>40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9"/>
      <c r="T53" s="15"/>
    </row>
    <row r="54" spans="1:20" x14ac:dyDescent="0.2">
      <c r="A54" s="4" t="s">
        <v>17</v>
      </c>
      <c r="B54" s="16">
        <f t="shared" ref="B54:S54" si="7">B13*B18</f>
        <v>171493.75992027528</v>
      </c>
      <c r="C54" s="16">
        <f t="shared" si="7"/>
        <v>0</v>
      </c>
      <c r="D54" s="16">
        <f t="shared" si="7"/>
        <v>41578.455601632297</v>
      </c>
      <c r="E54" s="16">
        <f t="shared" si="7"/>
        <v>0</v>
      </c>
      <c r="F54" s="16">
        <f t="shared" si="7"/>
        <v>0</v>
      </c>
      <c r="G54" s="16">
        <f t="shared" si="7"/>
        <v>0</v>
      </c>
      <c r="H54" s="16">
        <f t="shared" si="7"/>
        <v>0</v>
      </c>
      <c r="I54" s="16">
        <f t="shared" si="7"/>
        <v>360968.40213284548</v>
      </c>
      <c r="J54" s="16">
        <f t="shared" si="7"/>
        <v>0</v>
      </c>
      <c r="K54" s="16">
        <f t="shared" si="7"/>
        <v>0</v>
      </c>
      <c r="L54" s="16">
        <f t="shared" si="7"/>
        <v>0</v>
      </c>
      <c r="M54" s="16">
        <f t="shared" si="7"/>
        <v>0</v>
      </c>
      <c r="N54" s="16">
        <f t="shared" si="7"/>
        <v>0</v>
      </c>
      <c r="O54" s="16">
        <f t="shared" si="7"/>
        <v>21760.999440477986</v>
      </c>
      <c r="P54" s="16">
        <f t="shared" si="7"/>
        <v>0</v>
      </c>
      <c r="Q54" s="16">
        <f t="shared" si="7"/>
        <v>0</v>
      </c>
      <c r="R54" s="16">
        <f t="shared" si="7"/>
        <v>0</v>
      </c>
      <c r="S54" s="17">
        <f t="shared" si="7"/>
        <v>0</v>
      </c>
      <c r="T54" s="12">
        <f>SUM(B54:S54)</f>
        <v>595801.61709523108</v>
      </c>
    </row>
    <row r="55" spans="1:20" x14ac:dyDescent="0.2">
      <c r="A55" s="4" t="s">
        <v>18</v>
      </c>
      <c r="B55" s="16">
        <f t="shared" ref="B55:S57" si="8">B13*B19</f>
        <v>0</v>
      </c>
      <c r="C55" s="16">
        <f t="shared" si="8"/>
        <v>0</v>
      </c>
      <c r="D55" s="16">
        <f t="shared" si="8"/>
        <v>0</v>
      </c>
      <c r="E55" s="16">
        <f t="shared" si="8"/>
        <v>0</v>
      </c>
      <c r="F55" s="16">
        <f t="shared" si="8"/>
        <v>0</v>
      </c>
      <c r="G55" s="16">
        <f t="shared" si="8"/>
        <v>0</v>
      </c>
      <c r="H55" s="16">
        <f t="shared" si="8"/>
        <v>0</v>
      </c>
      <c r="I55" s="16">
        <f t="shared" si="8"/>
        <v>0</v>
      </c>
      <c r="J55" s="16">
        <f t="shared" si="8"/>
        <v>0</v>
      </c>
      <c r="K55" s="16">
        <f t="shared" si="8"/>
        <v>0</v>
      </c>
      <c r="L55" s="16">
        <f t="shared" si="8"/>
        <v>0</v>
      </c>
      <c r="M55" s="16">
        <f t="shared" si="8"/>
        <v>0</v>
      </c>
      <c r="N55" s="16">
        <f t="shared" si="8"/>
        <v>0</v>
      </c>
      <c r="O55" s="16">
        <f t="shared" si="8"/>
        <v>0</v>
      </c>
      <c r="P55" s="16">
        <f t="shared" si="8"/>
        <v>0</v>
      </c>
      <c r="Q55" s="16">
        <f t="shared" si="8"/>
        <v>0</v>
      </c>
      <c r="R55" s="16">
        <f t="shared" si="8"/>
        <v>0</v>
      </c>
      <c r="S55" s="17">
        <f t="shared" si="8"/>
        <v>0</v>
      </c>
      <c r="T55" s="12">
        <f t="shared" ref="T55:T57" si="9">SUM(B55:S55)</f>
        <v>0</v>
      </c>
    </row>
    <row r="56" spans="1:20" x14ac:dyDescent="0.2">
      <c r="A56" s="4" t="s">
        <v>19</v>
      </c>
      <c r="B56" s="16">
        <f t="shared" si="8"/>
        <v>66316.626513569645</v>
      </c>
      <c r="C56" s="16">
        <f t="shared" si="8"/>
        <v>0</v>
      </c>
      <c r="D56" s="16">
        <f t="shared" si="8"/>
        <v>17617.184647301208</v>
      </c>
      <c r="E56" s="16">
        <f t="shared" si="8"/>
        <v>0</v>
      </c>
      <c r="F56" s="16">
        <f t="shared" si="8"/>
        <v>0</v>
      </c>
      <c r="G56" s="16">
        <f t="shared" si="8"/>
        <v>0</v>
      </c>
      <c r="H56" s="16">
        <f t="shared" si="8"/>
        <v>0</v>
      </c>
      <c r="I56" s="16">
        <f t="shared" si="8"/>
        <v>205033.31944919471</v>
      </c>
      <c r="J56" s="16">
        <f t="shared" si="8"/>
        <v>0</v>
      </c>
      <c r="K56" s="16">
        <f t="shared" si="8"/>
        <v>0</v>
      </c>
      <c r="L56" s="16">
        <f t="shared" si="8"/>
        <v>0</v>
      </c>
      <c r="M56" s="16">
        <f t="shared" si="8"/>
        <v>0</v>
      </c>
      <c r="N56" s="16">
        <f t="shared" si="8"/>
        <v>0</v>
      </c>
      <c r="O56" s="16">
        <f t="shared" si="8"/>
        <v>11067.871816536443</v>
      </c>
      <c r="P56" s="16">
        <f t="shared" si="8"/>
        <v>0</v>
      </c>
      <c r="Q56" s="16">
        <f t="shared" si="8"/>
        <v>0</v>
      </c>
      <c r="R56" s="16">
        <f t="shared" si="8"/>
        <v>0</v>
      </c>
      <c r="S56" s="17">
        <f t="shared" si="8"/>
        <v>0</v>
      </c>
      <c r="T56" s="12">
        <f t="shared" si="9"/>
        <v>300035.002426602</v>
      </c>
    </row>
    <row r="57" spans="1:20" x14ac:dyDescent="0.2">
      <c r="A57" s="4" t="s">
        <v>20</v>
      </c>
      <c r="B57" s="16">
        <f t="shared" si="8"/>
        <v>92697.193875967641</v>
      </c>
      <c r="C57" s="16">
        <f t="shared" si="8"/>
        <v>0</v>
      </c>
      <c r="D57" s="16">
        <f t="shared" si="8"/>
        <v>23246.123277987936</v>
      </c>
      <c r="E57" s="16">
        <f t="shared" si="8"/>
        <v>0</v>
      </c>
      <c r="F57" s="16">
        <f t="shared" si="8"/>
        <v>0</v>
      </c>
      <c r="G57" s="16">
        <f t="shared" si="8"/>
        <v>0</v>
      </c>
      <c r="H57" s="16">
        <f t="shared" si="8"/>
        <v>0</v>
      </c>
      <c r="I57" s="16">
        <f t="shared" si="8"/>
        <v>154204.09177143473</v>
      </c>
      <c r="J57" s="16">
        <f t="shared" si="8"/>
        <v>0</v>
      </c>
      <c r="K57" s="16">
        <f t="shared" si="8"/>
        <v>0</v>
      </c>
      <c r="L57" s="16">
        <f t="shared" si="8"/>
        <v>0</v>
      </c>
      <c r="M57" s="16">
        <f t="shared" si="8"/>
        <v>0</v>
      </c>
      <c r="N57" s="16">
        <f t="shared" si="8"/>
        <v>0</v>
      </c>
      <c r="O57" s="16">
        <f t="shared" si="8"/>
        <v>9924.191585927605</v>
      </c>
      <c r="P57" s="16">
        <f t="shared" si="8"/>
        <v>0</v>
      </c>
      <c r="Q57" s="16">
        <f t="shared" si="8"/>
        <v>0</v>
      </c>
      <c r="R57" s="16">
        <f t="shared" si="8"/>
        <v>0</v>
      </c>
      <c r="S57" s="17">
        <f t="shared" si="8"/>
        <v>0</v>
      </c>
      <c r="T57" s="12">
        <f t="shared" si="9"/>
        <v>280071.60051131796</v>
      </c>
    </row>
    <row r="58" spans="1:20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9"/>
      <c r="T58" s="15"/>
    </row>
    <row r="59" spans="1:20" x14ac:dyDescent="0.2">
      <c r="A59" s="8" t="s">
        <v>41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9"/>
      <c r="T59" s="15"/>
    </row>
    <row r="60" spans="1:20" x14ac:dyDescent="0.2">
      <c r="A60" s="4" t="s">
        <v>22</v>
      </c>
      <c r="B60" s="16">
        <f t="shared" ref="B60:S60" si="10">B24*B14</f>
        <v>4868.6847040511393</v>
      </c>
      <c r="C60" s="16">
        <f t="shared" si="10"/>
        <v>0</v>
      </c>
      <c r="D60" s="16">
        <f t="shared" si="10"/>
        <v>0</v>
      </c>
      <c r="E60" s="16">
        <f t="shared" si="10"/>
        <v>0</v>
      </c>
      <c r="F60" s="16">
        <f t="shared" si="10"/>
        <v>0</v>
      </c>
      <c r="G60" s="16">
        <f t="shared" si="10"/>
        <v>0</v>
      </c>
      <c r="H60" s="16">
        <f t="shared" si="10"/>
        <v>0</v>
      </c>
      <c r="I60" s="16">
        <f t="shared" si="10"/>
        <v>0</v>
      </c>
      <c r="J60" s="16">
        <f t="shared" si="10"/>
        <v>0</v>
      </c>
      <c r="K60" s="16">
        <f t="shared" si="10"/>
        <v>0</v>
      </c>
      <c r="L60" s="16">
        <f t="shared" si="10"/>
        <v>0</v>
      </c>
      <c r="M60" s="16">
        <f t="shared" si="10"/>
        <v>0</v>
      </c>
      <c r="N60" s="16">
        <f t="shared" si="10"/>
        <v>0</v>
      </c>
      <c r="O60" s="16">
        <f t="shared" si="10"/>
        <v>0</v>
      </c>
      <c r="P60" s="16">
        <f t="shared" si="10"/>
        <v>0</v>
      </c>
      <c r="Q60" s="16">
        <f t="shared" si="10"/>
        <v>0</v>
      </c>
      <c r="R60" s="16">
        <f t="shared" si="10"/>
        <v>0</v>
      </c>
      <c r="S60" s="17">
        <f t="shared" si="10"/>
        <v>0</v>
      </c>
      <c r="T60" s="12">
        <f>SUM(B60:S60)</f>
        <v>4868.6847040511393</v>
      </c>
    </row>
    <row r="61" spans="1:20" x14ac:dyDescent="0.2">
      <c r="A61" s="4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7"/>
      <c r="T61" s="12"/>
    </row>
    <row r="62" spans="1:20" x14ac:dyDescent="0.2">
      <c r="A62" s="4" t="s">
        <v>23</v>
      </c>
      <c r="B62" s="16">
        <f t="shared" ref="B62:S66" si="11">B$14*B26</f>
        <v>7954603.9688405842</v>
      </c>
      <c r="C62" s="16">
        <f t="shared" si="11"/>
        <v>335623.44027606928</v>
      </c>
      <c r="D62" s="16">
        <f t="shared" si="11"/>
        <v>3984647.8772116103</v>
      </c>
      <c r="E62" s="16">
        <f t="shared" si="11"/>
        <v>36369.198489972237</v>
      </c>
      <c r="F62" s="16">
        <f t="shared" si="11"/>
        <v>13761.035685903695</v>
      </c>
      <c r="G62" s="16">
        <f t="shared" si="11"/>
        <v>1495337.6111371126</v>
      </c>
      <c r="H62" s="16">
        <f t="shared" si="11"/>
        <v>90419.472337110579</v>
      </c>
      <c r="I62" s="16">
        <f t="shared" si="11"/>
        <v>21116230.896523315</v>
      </c>
      <c r="J62" s="16">
        <f t="shared" si="11"/>
        <v>2356309.9639098924</v>
      </c>
      <c r="K62" s="16">
        <f t="shared" si="11"/>
        <v>246258.00932129359</v>
      </c>
      <c r="L62" s="16">
        <f t="shared" si="11"/>
        <v>39210.879346532041</v>
      </c>
      <c r="M62" s="16">
        <f t="shared" si="11"/>
        <v>15907268.109778814</v>
      </c>
      <c r="N62" s="16">
        <f t="shared" si="11"/>
        <v>2305738.0233262517</v>
      </c>
      <c r="O62" s="16">
        <f t="shared" si="11"/>
        <v>1664211.0549304769</v>
      </c>
      <c r="P62" s="16">
        <f t="shared" si="11"/>
        <v>20584.161596863516</v>
      </c>
      <c r="Q62" s="16">
        <f t="shared" si="11"/>
        <v>0</v>
      </c>
      <c r="R62" s="16">
        <f t="shared" si="11"/>
        <v>512943.89180940634</v>
      </c>
      <c r="S62" s="17">
        <f t="shared" si="11"/>
        <v>68544.663773446562</v>
      </c>
      <c r="T62" s="12">
        <f t="shared" ref="T62:T67" si="12">SUM(B62:S62)</f>
        <v>58148062.258294657</v>
      </c>
    </row>
    <row r="63" spans="1:20" x14ac:dyDescent="0.2">
      <c r="A63" s="4" t="s">
        <v>24</v>
      </c>
      <c r="B63" s="16">
        <f t="shared" si="11"/>
        <v>1770807.5089009602</v>
      </c>
      <c r="C63" s="16">
        <f t="shared" si="11"/>
        <v>38609.028964458688</v>
      </c>
      <c r="D63" s="16">
        <f t="shared" si="11"/>
        <v>459941.14964650845</v>
      </c>
      <c r="E63" s="16">
        <f t="shared" si="11"/>
        <v>7997.4202554332251</v>
      </c>
      <c r="F63" s="16">
        <f t="shared" si="11"/>
        <v>1255.9896778581199</v>
      </c>
      <c r="G63" s="16">
        <f t="shared" si="11"/>
        <v>151007.63318018548</v>
      </c>
      <c r="H63" s="16">
        <f t="shared" si="11"/>
        <v>8141.5019498135762</v>
      </c>
      <c r="I63" s="16">
        <f t="shared" si="11"/>
        <v>3959942.8429233823</v>
      </c>
      <c r="J63" s="16">
        <f t="shared" si="11"/>
        <v>508819.17416556564</v>
      </c>
      <c r="K63" s="16">
        <f t="shared" si="11"/>
        <v>52445.21951192517</v>
      </c>
      <c r="L63" s="16">
        <f t="shared" si="11"/>
        <v>5942.7963123467407</v>
      </c>
      <c r="M63" s="16">
        <f t="shared" si="11"/>
        <v>2697250.7554956577</v>
      </c>
      <c r="N63" s="16">
        <f t="shared" si="11"/>
        <v>452798.48073223874</v>
      </c>
      <c r="O63" s="16">
        <f t="shared" si="11"/>
        <v>358973.06056840729</v>
      </c>
      <c r="P63" s="16">
        <f t="shared" si="11"/>
        <v>5737.4362187350462</v>
      </c>
      <c r="Q63" s="16">
        <f t="shared" si="11"/>
        <v>0</v>
      </c>
      <c r="R63" s="16">
        <f t="shared" si="11"/>
        <v>106771.69822158013</v>
      </c>
      <c r="S63" s="17">
        <f t="shared" si="11"/>
        <v>15251.151039917782</v>
      </c>
      <c r="T63" s="12">
        <f t="shared" si="12"/>
        <v>10601692.847764973</v>
      </c>
    </row>
    <row r="64" spans="1:20" x14ac:dyDescent="0.2">
      <c r="A64" s="4" t="s">
        <v>25</v>
      </c>
      <c r="B64" s="16">
        <f t="shared" si="11"/>
        <v>2653553.6699329629</v>
      </c>
      <c r="C64" s="16">
        <f t="shared" si="11"/>
        <v>33891.604170762985</v>
      </c>
      <c r="D64" s="16">
        <f t="shared" si="11"/>
        <v>537667.23845306702</v>
      </c>
      <c r="E64" s="16">
        <f t="shared" si="11"/>
        <v>13063.043482851821</v>
      </c>
      <c r="F64" s="16">
        <f t="shared" si="11"/>
        <v>0</v>
      </c>
      <c r="G64" s="16">
        <f t="shared" si="11"/>
        <v>50354.557981056423</v>
      </c>
      <c r="H64" s="16">
        <f t="shared" si="11"/>
        <v>1135.4616962648015</v>
      </c>
      <c r="I64" s="16">
        <f t="shared" si="11"/>
        <v>3411405.0746436883</v>
      </c>
      <c r="J64" s="16">
        <f t="shared" si="11"/>
        <v>486763.9991568827</v>
      </c>
      <c r="K64" s="16">
        <f t="shared" si="11"/>
        <v>50684.141324267774</v>
      </c>
      <c r="L64" s="16">
        <f t="shared" si="11"/>
        <v>4077.6273577956999</v>
      </c>
      <c r="M64" s="16">
        <f t="shared" si="11"/>
        <v>2044226.1492338786</v>
      </c>
      <c r="N64" s="16">
        <f t="shared" si="11"/>
        <v>399274.74607758061</v>
      </c>
      <c r="O64" s="16">
        <f t="shared" si="11"/>
        <v>455087.72374691366</v>
      </c>
      <c r="P64" s="16">
        <f t="shared" si="11"/>
        <v>6136.7345932866965</v>
      </c>
      <c r="Q64" s="16">
        <f t="shared" si="11"/>
        <v>0</v>
      </c>
      <c r="R64" s="16">
        <f t="shared" si="11"/>
        <v>79635.605500295656</v>
      </c>
      <c r="S64" s="17">
        <f t="shared" si="11"/>
        <v>15512.585381678628</v>
      </c>
      <c r="T64" s="12">
        <f t="shared" si="12"/>
        <v>10242469.962733237</v>
      </c>
    </row>
    <row r="65" spans="1:20" x14ac:dyDescent="0.2">
      <c r="A65" s="4" t="s">
        <v>26</v>
      </c>
      <c r="B65" s="16">
        <f t="shared" si="11"/>
        <v>2188202.0052765384</v>
      </c>
      <c r="C65" s="16">
        <f t="shared" si="11"/>
        <v>11776.426405620681</v>
      </c>
      <c r="D65" s="16">
        <f t="shared" si="11"/>
        <v>120180.1455821925</v>
      </c>
      <c r="E65" s="16">
        <f t="shared" si="11"/>
        <v>3304.6805927859637</v>
      </c>
      <c r="F65" s="16">
        <f t="shared" si="11"/>
        <v>0</v>
      </c>
      <c r="G65" s="16">
        <f t="shared" si="11"/>
        <v>6085.25388400064</v>
      </c>
      <c r="H65" s="16">
        <f t="shared" si="11"/>
        <v>0</v>
      </c>
      <c r="I65" s="16">
        <f t="shared" si="11"/>
        <v>375427.08174826665</v>
      </c>
      <c r="J65" s="16">
        <f t="shared" si="11"/>
        <v>57866.199701617814</v>
      </c>
      <c r="K65" s="16">
        <f t="shared" si="11"/>
        <v>9948.6227549066534</v>
      </c>
      <c r="L65" s="16">
        <f t="shared" si="11"/>
        <v>105.39630034980411</v>
      </c>
      <c r="M65" s="16">
        <f t="shared" si="11"/>
        <v>285532.92615757277</v>
      </c>
      <c r="N65" s="16">
        <f t="shared" si="11"/>
        <v>55958.395931717605</v>
      </c>
      <c r="O65" s="16">
        <f t="shared" si="11"/>
        <v>149707.08781745945</v>
      </c>
      <c r="P65" s="16">
        <f t="shared" si="11"/>
        <v>114.22010241311955</v>
      </c>
      <c r="Q65" s="16">
        <f t="shared" si="11"/>
        <v>0</v>
      </c>
      <c r="R65" s="16">
        <f t="shared" si="11"/>
        <v>18264.159853326841</v>
      </c>
      <c r="S65" s="17">
        <f t="shared" si="11"/>
        <v>814.84442034805852</v>
      </c>
      <c r="T65" s="12">
        <f t="shared" si="12"/>
        <v>3283287.4465291169</v>
      </c>
    </row>
    <row r="66" spans="1:20" x14ac:dyDescent="0.2">
      <c r="A66" s="4" t="s">
        <v>27</v>
      </c>
      <c r="B66" s="29">
        <f t="shared" si="11"/>
        <v>764268.09900215804</v>
      </c>
      <c r="C66" s="29">
        <f t="shared" si="11"/>
        <v>88.248229885698805</v>
      </c>
      <c r="D66" s="29">
        <f t="shared" si="11"/>
        <v>4717.2209218170192</v>
      </c>
      <c r="E66" s="29">
        <f t="shared" si="11"/>
        <v>0</v>
      </c>
      <c r="F66" s="29">
        <f t="shared" si="11"/>
        <v>0</v>
      </c>
      <c r="G66" s="29">
        <f t="shared" si="11"/>
        <v>271.50783445604634</v>
      </c>
      <c r="H66" s="29">
        <f t="shared" si="11"/>
        <v>0</v>
      </c>
      <c r="I66" s="29">
        <f t="shared" si="11"/>
        <v>16953.174997970236</v>
      </c>
      <c r="J66" s="29">
        <f t="shared" si="11"/>
        <v>0</v>
      </c>
      <c r="K66" s="29">
        <f t="shared" si="11"/>
        <v>0</v>
      </c>
      <c r="L66" s="29">
        <f t="shared" si="11"/>
        <v>0</v>
      </c>
      <c r="M66" s="29">
        <f t="shared" si="11"/>
        <v>1585.31326628849</v>
      </c>
      <c r="N66" s="29">
        <f t="shared" si="11"/>
        <v>0</v>
      </c>
      <c r="O66" s="29">
        <f t="shared" si="11"/>
        <v>926.92042544431831</v>
      </c>
      <c r="P66" s="29">
        <f t="shared" si="11"/>
        <v>0</v>
      </c>
      <c r="Q66" s="29">
        <f t="shared" si="11"/>
        <v>0</v>
      </c>
      <c r="R66" s="29">
        <f t="shared" si="11"/>
        <v>0</v>
      </c>
      <c r="S66" s="30">
        <f t="shared" si="11"/>
        <v>0</v>
      </c>
      <c r="T66" s="31">
        <f t="shared" si="12"/>
        <v>788810.48467801989</v>
      </c>
    </row>
    <row r="67" spans="1:20" x14ac:dyDescent="0.2">
      <c r="A67" s="4"/>
      <c r="B67" s="16">
        <f>SUM(B62:B66)</f>
        <v>15331435.251953205</v>
      </c>
      <c r="C67" s="16">
        <f t="shared" ref="C67:S67" si="13">SUM(C62:C66)</f>
        <v>419988.74804679735</v>
      </c>
      <c r="D67" s="16">
        <f t="shared" si="13"/>
        <v>5107153.6318151951</v>
      </c>
      <c r="E67" s="16">
        <f t="shared" si="13"/>
        <v>60734.342821043239</v>
      </c>
      <c r="F67" s="16">
        <f t="shared" si="13"/>
        <v>15017.025363761815</v>
      </c>
      <c r="G67" s="16">
        <f t="shared" si="13"/>
        <v>1703056.5640168113</v>
      </c>
      <c r="H67" s="16">
        <f t="shared" si="13"/>
        <v>99696.43598318896</v>
      </c>
      <c r="I67" s="16">
        <f t="shared" si="13"/>
        <v>28879959.070836622</v>
      </c>
      <c r="J67" s="16">
        <f t="shared" si="13"/>
        <v>3409759.3369339583</v>
      </c>
      <c r="K67" s="16">
        <f t="shared" si="13"/>
        <v>359335.99291239318</v>
      </c>
      <c r="L67" s="16">
        <f t="shared" si="13"/>
        <v>49336.699317024293</v>
      </c>
      <c r="M67" s="16">
        <f t="shared" si="13"/>
        <v>20935863.253932208</v>
      </c>
      <c r="N67" s="16">
        <f t="shared" si="13"/>
        <v>3213769.6460677884</v>
      </c>
      <c r="O67" s="16">
        <f t="shared" si="13"/>
        <v>2628905.8474887013</v>
      </c>
      <c r="P67" s="16">
        <f t="shared" si="13"/>
        <v>32572.552511298378</v>
      </c>
      <c r="Q67" s="16">
        <f t="shared" si="13"/>
        <v>0</v>
      </c>
      <c r="R67" s="16">
        <f t="shared" si="13"/>
        <v>717615.35538460896</v>
      </c>
      <c r="S67" s="17">
        <f t="shared" si="13"/>
        <v>100123.24461539103</v>
      </c>
      <c r="T67" s="12">
        <f t="shared" si="12"/>
        <v>83064322.999999985</v>
      </c>
    </row>
    <row r="68" spans="1:20" x14ac:dyDescent="0.2">
      <c r="A68" s="4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7"/>
      <c r="T68" s="12"/>
    </row>
    <row r="69" spans="1:20" x14ac:dyDescent="0.2">
      <c r="A69" s="4" t="s">
        <v>28</v>
      </c>
      <c r="B69" s="16">
        <f t="shared" ref="B69:S69" si="14">B33*B15</f>
        <v>6827.3579823695354</v>
      </c>
      <c r="C69" s="16">
        <f t="shared" si="14"/>
        <v>0</v>
      </c>
      <c r="D69" s="16">
        <f t="shared" si="14"/>
        <v>0</v>
      </c>
      <c r="E69" s="16">
        <f t="shared" si="14"/>
        <v>0</v>
      </c>
      <c r="F69" s="16">
        <f t="shared" si="14"/>
        <v>0</v>
      </c>
      <c r="G69" s="16">
        <f t="shared" si="14"/>
        <v>0</v>
      </c>
      <c r="H69" s="16">
        <f t="shared" si="14"/>
        <v>0</v>
      </c>
      <c r="I69" s="16">
        <f t="shared" si="14"/>
        <v>0</v>
      </c>
      <c r="J69" s="16">
        <f t="shared" si="14"/>
        <v>0</v>
      </c>
      <c r="K69" s="16">
        <f t="shared" si="14"/>
        <v>0</v>
      </c>
      <c r="L69" s="16">
        <f t="shared" si="14"/>
        <v>0</v>
      </c>
      <c r="M69" s="16">
        <f t="shared" si="14"/>
        <v>0</v>
      </c>
      <c r="N69" s="16">
        <f t="shared" si="14"/>
        <v>0</v>
      </c>
      <c r="O69" s="16">
        <f t="shared" si="14"/>
        <v>0</v>
      </c>
      <c r="P69" s="16">
        <f t="shared" si="14"/>
        <v>0</v>
      </c>
      <c r="Q69" s="16">
        <f t="shared" si="14"/>
        <v>0</v>
      </c>
      <c r="R69" s="16">
        <f t="shared" si="14"/>
        <v>0</v>
      </c>
      <c r="S69" s="17">
        <f t="shared" si="14"/>
        <v>0</v>
      </c>
      <c r="T69" s="12">
        <f>SUM(B69:S69)</f>
        <v>6827.3579823695354</v>
      </c>
    </row>
    <row r="70" spans="1:20" x14ac:dyDescent="0.2">
      <c r="A70" s="4" t="s">
        <v>42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7"/>
      <c r="T70" s="12"/>
    </row>
    <row r="71" spans="1:20" x14ac:dyDescent="0.2">
      <c r="A71" s="4" t="s">
        <v>29</v>
      </c>
      <c r="B71" s="16">
        <f t="shared" ref="B71:S75" si="15">B$15*B35</f>
        <v>12085590.361150248</v>
      </c>
      <c r="C71" s="16">
        <f t="shared" si="15"/>
        <v>439052.38055838691</v>
      </c>
      <c r="D71" s="16">
        <f t="shared" si="15"/>
        <v>5813430.9832972018</v>
      </c>
      <c r="E71" s="16">
        <f t="shared" si="15"/>
        <v>45527.66029446519</v>
      </c>
      <c r="F71" s="16">
        <f t="shared" si="15"/>
        <v>16125.534500702801</v>
      </c>
      <c r="G71" s="16">
        <f t="shared" si="15"/>
        <v>2097959.6770618102</v>
      </c>
      <c r="H71" s="16">
        <f t="shared" si="15"/>
        <v>112175.92719013691</v>
      </c>
      <c r="I71" s="16">
        <f t="shared" si="15"/>
        <v>28088048.317155123</v>
      </c>
      <c r="J71" s="16">
        <f t="shared" si="15"/>
        <v>2929403.8681611689</v>
      </c>
      <c r="K71" s="16">
        <f t="shared" si="15"/>
        <v>318960.69404405938</v>
      </c>
      <c r="L71" s="16">
        <f t="shared" si="15"/>
        <v>41123.575784236447</v>
      </c>
      <c r="M71" s="16">
        <f t="shared" si="15"/>
        <v>20378393.80298499</v>
      </c>
      <c r="N71" s="16">
        <f t="shared" si="15"/>
        <v>2856229.2155421223</v>
      </c>
      <c r="O71" s="16">
        <f t="shared" si="15"/>
        <v>2241298.8810787443</v>
      </c>
      <c r="P71" s="16">
        <f t="shared" si="15"/>
        <v>29197.134945124322</v>
      </c>
      <c r="Q71" s="16">
        <f t="shared" si="15"/>
        <v>1054.2265438218233</v>
      </c>
      <c r="R71" s="16">
        <f t="shared" si="15"/>
        <v>718445.08130437357</v>
      </c>
      <c r="S71" s="17">
        <f t="shared" si="15"/>
        <v>93730.456983485114</v>
      </c>
      <c r="T71" s="12">
        <f t="shared" ref="T71:T76" si="16">SUM(B71:S71)</f>
        <v>78305747.778580219</v>
      </c>
    </row>
    <row r="72" spans="1:20" x14ac:dyDescent="0.2">
      <c r="A72" s="4" t="s">
        <v>30</v>
      </c>
      <c r="B72" s="16">
        <f t="shared" si="15"/>
        <v>2419292.0895761023</v>
      </c>
      <c r="C72" s="16">
        <f t="shared" si="15"/>
        <v>47083.907119609758</v>
      </c>
      <c r="D72" s="16">
        <f t="shared" si="15"/>
        <v>491723.24738047156</v>
      </c>
      <c r="E72" s="16">
        <f t="shared" si="15"/>
        <v>7450.8268257867585</v>
      </c>
      <c r="F72" s="16">
        <f t="shared" si="15"/>
        <v>176.43413756338296</v>
      </c>
      <c r="G72" s="16">
        <f t="shared" si="15"/>
        <v>135235.09562725676</v>
      </c>
      <c r="H72" s="16">
        <f t="shared" si="15"/>
        <v>6493.9776950288488</v>
      </c>
      <c r="I72" s="16">
        <f t="shared" si="15"/>
        <v>3414067.1700020032</v>
      </c>
      <c r="J72" s="16">
        <f t="shared" si="15"/>
        <v>352589.75788239966</v>
      </c>
      <c r="K72" s="16">
        <f t="shared" si="15"/>
        <v>49353.418220140687</v>
      </c>
      <c r="L72" s="16">
        <f t="shared" si="15"/>
        <v>3489.6450200662844</v>
      </c>
      <c r="M72" s="16">
        <f t="shared" si="15"/>
        <v>2076892.0841674146</v>
      </c>
      <c r="N72" s="16">
        <f t="shared" si="15"/>
        <v>327115.83025024831</v>
      </c>
      <c r="O72" s="16">
        <f t="shared" si="15"/>
        <v>331183.79948463466</v>
      </c>
      <c r="P72" s="16">
        <f t="shared" si="15"/>
        <v>5753.6290004778693</v>
      </c>
      <c r="Q72" s="16">
        <f t="shared" si="15"/>
        <v>45.882329336374887</v>
      </c>
      <c r="R72" s="16">
        <f t="shared" si="15"/>
        <v>70055.621431876498</v>
      </c>
      <c r="S72" s="17">
        <f t="shared" si="15"/>
        <v>11124.190476052896</v>
      </c>
      <c r="T72" s="12">
        <f t="shared" si="16"/>
        <v>9749126.6066264696</v>
      </c>
    </row>
    <row r="73" spans="1:20" x14ac:dyDescent="0.2">
      <c r="A73" s="4" t="s">
        <v>31</v>
      </c>
      <c r="B73" s="16">
        <f t="shared" si="15"/>
        <v>3046867.207395568</v>
      </c>
      <c r="C73" s="16">
        <f t="shared" si="15"/>
        <v>41420.066908526904</v>
      </c>
      <c r="D73" s="16">
        <f t="shared" si="15"/>
        <v>209293.31874709288</v>
      </c>
      <c r="E73" s="16">
        <f t="shared" si="15"/>
        <v>3892.9313779997524</v>
      </c>
      <c r="F73" s="16">
        <f t="shared" si="15"/>
        <v>0</v>
      </c>
      <c r="G73" s="16">
        <f t="shared" si="15"/>
        <v>28664.305195377205</v>
      </c>
      <c r="H73" s="16">
        <f t="shared" si="15"/>
        <v>1252.0360109820699</v>
      </c>
      <c r="I73" s="16">
        <f t="shared" si="15"/>
        <v>706010.43740676972</v>
      </c>
      <c r="J73" s="16">
        <f t="shared" si="15"/>
        <v>62844.997508592583</v>
      </c>
      <c r="K73" s="16">
        <f t="shared" si="15"/>
        <v>15052.755085550345</v>
      </c>
      <c r="L73" s="16">
        <f t="shared" si="15"/>
        <v>175.80911222767406</v>
      </c>
      <c r="M73" s="16">
        <f t="shared" si="15"/>
        <v>415173.82548856887</v>
      </c>
      <c r="N73" s="16">
        <f t="shared" si="15"/>
        <v>66590.352321852639</v>
      </c>
      <c r="O73" s="16">
        <f t="shared" si="15"/>
        <v>376132.18476595246</v>
      </c>
      <c r="P73" s="16">
        <f t="shared" si="15"/>
        <v>6371.2950754342428</v>
      </c>
      <c r="Q73" s="16">
        <f t="shared" si="15"/>
        <v>0</v>
      </c>
      <c r="R73" s="16">
        <f t="shared" si="15"/>
        <v>51515.65828664627</v>
      </c>
      <c r="S73" s="17">
        <f t="shared" si="15"/>
        <v>11276.240182906737</v>
      </c>
      <c r="T73" s="12">
        <f t="shared" si="16"/>
        <v>5042533.420870048</v>
      </c>
    </row>
    <row r="74" spans="1:20" x14ac:dyDescent="0.2">
      <c r="A74" s="4" t="s">
        <v>32</v>
      </c>
      <c r="B74" s="16">
        <f t="shared" si="15"/>
        <v>2002920.0414611073</v>
      </c>
      <c r="C74" s="16">
        <f t="shared" si="15"/>
        <v>10934.917384171002</v>
      </c>
      <c r="D74" s="16">
        <f t="shared" si="15"/>
        <v>63007.390930307622</v>
      </c>
      <c r="E74" s="16">
        <f t="shared" si="15"/>
        <v>1802.6794356169069</v>
      </c>
      <c r="F74" s="16">
        <f t="shared" si="15"/>
        <v>0</v>
      </c>
      <c r="G74" s="16">
        <f t="shared" si="15"/>
        <v>3283.8839996947863</v>
      </c>
      <c r="H74" s="16">
        <f t="shared" si="15"/>
        <v>0</v>
      </c>
      <c r="I74" s="16">
        <f t="shared" si="15"/>
        <v>61368.01991850089</v>
      </c>
      <c r="J74" s="16">
        <f t="shared" si="15"/>
        <v>0</v>
      </c>
      <c r="K74" s="16">
        <f t="shared" si="15"/>
        <v>18.319445255413374</v>
      </c>
      <c r="L74" s="16">
        <f t="shared" si="15"/>
        <v>0</v>
      </c>
      <c r="M74" s="16">
        <f t="shared" si="15"/>
        <v>22744.201954602955</v>
      </c>
      <c r="N74" s="16">
        <f t="shared" si="15"/>
        <v>22.857193740721488</v>
      </c>
      <c r="O74" s="16">
        <f t="shared" si="15"/>
        <v>83291.976710732444</v>
      </c>
      <c r="P74" s="16">
        <f t="shared" si="15"/>
        <v>253.22323008661664</v>
      </c>
      <c r="Q74" s="16">
        <f t="shared" si="15"/>
        <v>0</v>
      </c>
      <c r="R74" s="16">
        <f t="shared" si="15"/>
        <v>16249.499869417896</v>
      </c>
      <c r="S74" s="17">
        <f t="shared" si="15"/>
        <v>562.58391535920975</v>
      </c>
      <c r="T74" s="12">
        <f t="shared" si="16"/>
        <v>2266459.5954485931</v>
      </c>
    </row>
    <row r="75" spans="1:20" x14ac:dyDescent="0.2">
      <c r="A75" s="4" t="s">
        <v>33</v>
      </c>
      <c r="B75" s="29">
        <f t="shared" si="15"/>
        <v>659060.51740765513</v>
      </c>
      <c r="C75" s="29">
        <f t="shared" si="15"/>
        <v>269.51103862399219</v>
      </c>
      <c r="D75" s="29">
        <f t="shared" si="15"/>
        <v>6138.8930727914149</v>
      </c>
      <c r="E75" s="29">
        <f t="shared" si="15"/>
        <v>0</v>
      </c>
      <c r="F75" s="29">
        <f t="shared" si="15"/>
        <v>0</v>
      </c>
      <c r="G75" s="29">
        <f t="shared" si="15"/>
        <v>978.19721971321826</v>
      </c>
      <c r="H75" s="29">
        <f t="shared" si="15"/>
        <v>0</v>
      </c>
      <c r="I75" s="29">
        <f t="shared" si="15"/>
        <v>20314.615253905053</v>
      </c>
      <c r="J75" s="29">
        <f t="shared" si="15"/>
        <v>0</v>
      </c>
      <c r="K75" s="29">
        <f t="shared" si="15"/>
        <v>0</v>
      </c>
      <c r="L75" s="29">
        <f t="shared" si="15"/>
        <v>0</v>
      </c>
      <c r="M75" s="29">
        <f t="shared" si="15"/>
        <v>242.43009645525663</v>
      </c>
      <c r="N75" s="29">
        <f t="shared" si="15"/>
        <v>0</v>
      </c>
      <c r="O75" s="29">
        <f t="shared" si="15"/>
        <v>2342.9668356549428</v>
      </c>
      <c r="P75" s="29">
        <f t="shared" si="15"/>
        <v>0</v>
      </c>
      <c r="Q75" s="29">
        <f t="shared" si="15"/>
        <v>0</v>
      </c>
      <c r="R75" s="29">
        <f t="shared" si="15"/>
        <v>203.46754988180683</v>
      </c>
      <c r="S75" s="30">
        <f t="shared" si="15"/>
        <v>0</v>
      </c>
      <c r="T75" s="31">
        <f t="shared" si="16"/>
        <v>689550.5984746808</v>
      </c>
    </row>
    <row r="76" spans="1:20" x14ac:dyDescent="0.2">
      <c r="A76" s="4"/>
      <c r="B76" s="16">
        <f>SUM(B71:B75)</f>
        <v>20213730.21699068</v>
      </c>
      <c r="C76" s="16">
        <f t="shared" ref="C76:S76" si="17">SUM(C71:C75)</f>
        <v>538760.78300931863</v>
      </c>
      <c r="D76" s="16">
        <f t="shared" si="17"/>
        <v>6583593.833427866</v>
      </c>
      <c r="E76" s="16">
        <f t="shared" si="17"/>
        <v>58674.097933868608</v>
      </c>
      <c r="F76" s="16">
        <f t="shared" si="17"/>
        <v>16301.968638266184</v>
      </c>
      <c r="G76" s="16">
        <f t="shared" si="17"/>
        <v>2266121.1591038518</v>
      </c>
      <c r="H76" s="16">
        <f t="shared" si="17"/>
        <v>119921.94089614783</v>
      </c>
      <c r="I76" s="16">
        <f t="shared" si="17"/>
        <v>32289808.559736304</v>
      </c>
      <c r="J76" s="16">
        <f t="shared" si="17"/>
        <v>3344838.6235521608</v>
      </c>
      <c r="K76" s="16">
        <f t="shared" si="17"/>
        <v>383385.18679500581</v>
      </c>
      <c r="L76" s="16">
        <f t="shared" si="17"/>
        <v>44789.02991653041</v>
      </c>
      <c r="M76" s="16">
        <f t="shared" si="17"/>
        <v>22893446.344692029</v>
      </c>
      <c r="N76" s="16">
        <f t="shared" si="17"/>
        <v>3249958.2553079636</v>
      </c>
      <c r="O76" s="16">
        <f t="shared" si="17"/>
        <v>3034249.8088757191</v>
      </c>
      <c r="P76" s="16">
        <f t="shared" si="17"/>
        <v>41575.282251123055</v>
      </c>
      <c r="Q76" s="16">
        <f t="shared" si="17"/>
        <v>1100.1088731581981</v>
      </c>
      <c r="R76" s="16">
        <f t="shared" si="17"/>
        <v>856469.32844219601</v>
      </c>
      <c r="S76" s="17">
        <f t="shared" si="17"/>
        <v>116693.47155780396</v>
      </c>
      <c r="T76" s="12">
        <f t="shared" si="16"/>
        <v>96053418</v>
      </c>
    </row>
    <row r="77" spans="1:20" x14ac:dyDescent="0.2">
      <c r="A77" s="4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7"/>
      <c r="T77" s="12"/>
    </row>
    <row r="78" spans="1:20" x14ac:dyDescent="0.2">
      <c r="A78" s="4" t="s">
        <v>43</v>
      </c>
      <c r="B78" s="16">
        <f>B67+B76</f>
        <v>35545165.468943886</v>
      </c>
      <c r="C78" s="16">
        <f t="shared" ref="C78:S78" si="18">C67+C76</f>
        <v>958749.53105611599</v>
      </c>
      <c r="D78" s="16">
        <f t="shared" si="18"/>
        <v>11690747.46524306</v>
      </c>
      <c r="E78" s="16">
        <f t="shared" si="18"/>
        <v>119408.44075491185</v>
      </c>
      <c r="F78" s="16">
        <f t="shared" si="18"/>
        <v>31318.994002027997</v>
      </c>
      <c r="G78" s="16">
        <f t="shared" si="18"/>
        <v>3969177.7231206633</v>
      </c>
      <c r="H78" s="16">
        <f t="shared" si="18"/>
        <v>219618.37687933678</v>
      </c>
      <c r="I78" s="16">
        <f t="shared" si="18"/>
        <v>61169767.63057293</v>
      </c>
      <c r="J78" s="16">
        <f t="shared" si="18"/>
        <v>6754597.9604861196</v>
      </c>
      <c r="K78" s="16">
        <f t="shared" si="18"/>
        <v>742721.17970739899</v>
      </c>
      <c r="L78" s="16">
        <f t="shared" si="18"/>
        <v>94125.72923355471</v>
      </c>
      <c r="M78" s="16">
        <f t="shared" si="18"/>
        <v>43829309.598624237</v>
      </c>
      <c r="N78" s="16">
        <f t="shared" si="18"/>
        <v>6463727.9013757519</v>
      </c>
      <c r="O78" s="16">
        <f t="shared" si="18"/>
        <v>5663155.6563644204</v>
      </c>
      <c r="P78" s="16">
        <f t="shared" si="18"/>
        <v>74147.834762421437</v>
      </c>
      <c r="Q78" s="16">
        <f t="shared" si="18"/>
        <v>1100.1088731581981</v>
      </c>
      <c r="R78" s="16">
        <f t="shared" si="18"/>
        <v>1574084.6838268051</v>
      </c>
      <c r="S78" s="17">
        <f t="shared" si="18"/>
        <v>216816.71617319499</v>
      </c>
      <c r="T78" s="12">
        <f>SUM(B78:S78)</f>
        <v>179117740.99999997</v>
      </c>
    </row>
    <row r="79" spans="1:20" x14ac:dyDescent="0.2">
      <c r="A79" s="4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7"/>
      <c r="T79" s="12"/>
    </row>
    <row r="80" spans="1:20" x14ac:dyDescent="0.2">
      <c r="A80" s="4" t="s">
        <v>19</v>
      </c>
      <c r="B80" s="16">
        <f>B43*B$14</f>
        <v>4074338.1370751639</v>
      </c>
      <c r="C80" s="16">
        <f t="shared" ref="C80:S82" si="19">C43*C$14</f>
        <v>111612.26233476851</v>
      </c>
      <c r="D80" s="16">
        <f t="shared" si="19"/>
        <v>1278136.3705956012</v>
      </c>
      <c r="E80" s="16">
        <f t="shared" si="19"/>
        <v>15199.615695956054</v>
      </c>
      <c r="F80" s="16">
        <f t="shared" si="19"/>
        <v>3758.2198773132873</v>
      </c>
      <c r="G80" s="16">
        <f t="shared" si="19"/>
        <v>426213.63925521885</v>
      </c>
      <c r="H80" s="16">
        <f t="shared" si="19"/>
        <v>24950.422492690894</v>
      </c>
      <c r="I80" s="16">
        <f t="shared" si="19"/>
        <v>8410047.3384494875</v>
      </c>
      <c r="J80" s="16">
        <f t="shared" si="19"/>
        <v>992945.91678602411</v>
      </c>
      <c r="K80" s="16">
        <f t="shared" si="19"/>
        <v>104641.17014118853</v>
      </c>
      <c r="L80" s="16">
        <f t="shared" si="19"/>
        <v>14367.194072585051</v>
      </c>
      <c r="M80" s="16">
        <f t="shared" si="19"/>
        <v>6096670.7260563429</v>
      </c>
      <c r="N80" s="16">
        <f t="shared" si="19"/>
        <v>935872.33943123394</v>
      </c>
      <c r="O80" s="16">
        <f t="shared" si="19"/>
        <v>696137.75086297432</v>
      </c>
      <c r="P80" s="16">
        <f t="shared" si="19"/>
        <v>8625.2550530639855</v>
      </c>
      <c r="Q80" s="16">
        <f t="shared" si="19"/>
        <v>0</v>
      </c>
      <c r="R80" s="16">
        <f t="shared" si="19"/>
        <v>190025.49671354206</v>
      </c>
      <c r="S80" s="17">
        <f t="shared" si="19"/>
        <v>26512.767804995066</v>
      </c>
      <c r="T80" s="12">
        <f>SUM(B80:S80)</f>
        <v>23410054.622698154</v>
      </c>
    </row>
    <row r="81" spans="1:20" x14ac:dyDescent="0.2">
      <c r="A81" s="4" t="s">
        <v>246</v>
      </c>
      <c r="B81" s="16">
        <f t="shared" ref="B81:S82" si="20">B44*B$14</f>
        <v>6559531.622841916</v>
      </c>
      <c r="C81" s="16">
        <f t="shared" si="20"/>
        <v>179691.55716845096</v>
      </c>
      <c r="D81" s="16">
        <f t="shared" si="20"/>
        <v>2247907.5861531827</v>
      </c>
      <c r="E81" s="16">
        <f t="shared" si="19"/>
        <v>26732.148631081443</v>
      </c>
      <c r="F81" s="16">
        <f t="shared" si="19"/>
        <v>6609.7258219069863</v>
      </c>
      <c r="G81" s="16">
        <f t="shared" si="19"/>
        <v>749598.31755456631</v>
      </c>
      <c r="H81" s="16">
        <f t="shared" si="19"/>
        <v>43881.267515226973</v>
      </c>
      <c r="I81" s="16">
        <f t="shared" si="19"/>
        <v>13087969.105423212</v>
      </c>
      <c r="J81" s="16">
        <f t="shared" si="19"/>
        <v>1545252.3581927358</v>
      </c>
      <c r="K81" s="16">
        <f t="shared" si="19"/>
        <v>162845.74234224274</v>
      </c>
      <c r="L81" s="16">
        <f t="shared" si="19"/>
        <v>22358.660372092512</v>
      </c>
      <c r="M81" s="16">
        <f t="shared" si="19"/>
        <v>9487822.7074610628</v>
      </c>
      <c r="N81" s="16">
        <f t="shared" si="19"/>
        <v>1456432.7371972145</v>
      </c>
      <c r="O81" s="16">
        <f t="shared" si="19"/>
        <v>1207091.747354096</v>
      </c>
      <c r="P81" s="16">
        <f t="shared" si="19"/>
        <v>14956.054574645694</v>
      </c>
      <c r="Q81" s="16">
        <f t="shared" si="20"/>
        <v>0</v>
      </c>
      <c r="R81" s="16">
        <f t="shared" si="20"/>
        <v>329501.17787094356</v>
      </c>
      <c r="S81" s="17">
        <f t="shared" si="20"/>
        <v>45972.71614310766</v>
      </c>
      <c r="T81" s="12">
        <f t="shared" ref="T81:T83" si="21">SUM(B81:S81)</f>
        <v>37174155.232617691</v>
      </c>
    </row>
    <row r="82" spans="1:20" x14ac:dyDescent="0.2">
      <c r="A82" s="4" t="s">
        <v>35</v>
      </c>
      <c r="B82" s="29">
        <f t="shared" si="20"/>
        <v>4697565.4920361238</v>
      </c>
      <c r="C82" s="29">
        <f t="shared" si="20"/>
        <v>128684.92854357789</v>
      </c>
      <c r="D82" s="29">
        <f t="shared" si="20"/>
        <v>1581109.675066412</v>
      </c>
      <c r="E82" s="29">
        <f t="shared" si="19"/>
        <v>18802.578494005749</v>
      </c>
      <c r="F82" s="29">
        <f t="shared" si="19"/>
        <v>4649.079664541543</v>
      </c>
      <c r="G82" s="29">
        <f t="shared" si="19"/>
        <v>527244.60720702633</v>
      </c>
      <c r="H82" s="29">
        <f t="shared" si="19"/>
        <v>30864.7459752711</v>
      </c>
      <c r="I82" s="29">
        <f t="shared" si="19"/>
        <v>7381942.6269639228</v>
      </c>
      <c r="J82" s="29">
        <f t="shared" si="19"/>
        <v>871561.0619551983</v>
      </c>
      <c r="K82" s="29">
        <f t="shared" si="19"/>
        <v>91849.080428961926</v>
      </c>
      <c r="L82" s="29">
        <f t="shared" si="19"/>
        <v>12610.844872346732</v>
      </c>
      <c r="M82" s="29">
        <f t="shared" si="19"/>
        <v>5351369.8204148011</v>
      </c>
      <c r="N82" s="29">
        <f t="shared" si="19"/>
        <v>821464.56943933992</v>
      </c>
      <c r="O82" s="29">
        <f t="shared" si="19"/>
        <v>725676.34927163098</v>
      </c>
      <c r="P82" s="29">
        <f t="shared" si="19"/>
        <v>8991.2428835886985</v>
      </c>
      <c r="Q82" s="29">
        <f t="shared" si="20"/>
        <v>0</v>
      </c>
      <c r="R82" s="29">
        <f t="shared" si="20"/>
        <v>198088.68080012334</v>
      </c>
      <c r="S82" s="30">
        <f t="shared" si="20"/>
        <v>27637.760667288301</v>
      </c>
      <c r="T82" s="31">
        <f t="shared" si="21"/>
        <v>22480113.144684162</v>
      </c>
    </row>
    <row r="83" spans="1:20" x14ac:dyDescent="0.2">
      <c r="A83" s="4" t="s">
        <v>36</v>
      </c>
      <c r="B83" s="16">
        <f>SUM(B80:B82)</f>
        <v>15331435.251953203</v>
      </c>
      <c r="C83" s="16">
        <f t="shared" ref="C83:S83" si="22">SUM(C80:C82)</f>
        <v>419988.74804679735</v>
      </c>
      <c r="D83" s="16">
        <f t="shared" si="22"/>
        <v>5107153.6318151951</v>
      </c>
      <c r="E83" s="16">
        <f t="shared" si="22"/>
        <v>60734.342821043247</v>
      </c>
      <c r="F83" s="16">
        <f t="shared" si="22"/>
        <v>15017.025363761817</v>
      </c>
      <c r="G83" s="16">
        <f t="shared" si="22"/>
        <v>1703056.5640168115</v>
      </c>
      <c r="H83" s="16">
        <f t="shared" si="22"/>
        <v>99696.435983188974</v>
      </c>
      <c r="I83" s="16">
        <f t="shared" si="22"/>
        <v>28879959.070836619</v>
      </c>
      <c r="J83" s="16">
        <f t="shared" si="22"/>
        <v>3409759.3369339579</v>
      </c>
      <c r="K83" s="16">
        <f t="shared" si="22"/>
        <v>359335.99291239318</v>
      </c>
      <c r="L83" s="16">
        <f t="shared" si="22"/>
        <v>49336.699317024293</v>
      </c>
      <c r="M83" s="16">
        <f t="shared" si="22"/>
        <v>20935863.253932208</v>
      </c>
      <c r="N83" s="16">
        <f t="shared" si="22"/>
        <v>3213769.6460677884</v>
      </c>
      <c r="O83" s="16">
        <f t="shared" si="22"/>
        <v>2628905.8474887013</v>
      </c>
      <c r="P83" s="16">
        <f t="shared" si="22"/>
        <v>32572.552511298374</v>
      </c>
      <c r="Q83" s="16">
        <f t="shared" si="22"/>
        <v>0</v>
      </c>
      <c r="R83" s="16">
        <f t="shared" si="22"/>
        <v>717615.35538460896</v>
      </c>
      <c r="S83" s="17">
        <f t="shared" si="22"/>
        <v>100123.24461539103</v>
      </c>
      <c r="T83" s="12">
        <f t="shared" si="21"/>
        <v>83064322.999999985</v>
      </c>
    </row>
    <row r="84" spans="1:20" x14ac:dyDescent="0.2">
      <c r="A84" s="4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7"/>
      <c r="T84" s="12"/>
    </row>
    <row r="85" spans="1:20" x14ac:dyDescent="0.2">
      <c r="A85" s="4" t="s">
        <v>37</v>
      </c>
      <c r="B85" s="16">
        <f>B48*B$15</f>
        <v>5373208.4889882104</v>
      </c>
      <c r="C85" s="16">
        <f t="shared" ref="C85:S87" si="23">C48*C$15</f>
        <v>143213.25068276192</v>
      </c>
      <c r="D85" s="16">
        <f t="shared" si="23"/>
        <v>1696542.8327815605</v>
      </c>
      <c r="E85" s="16">
        <f t="shared" si="23"/>
        <v>15119.875684645518</v>
      </c>
      <c r="F85" s="16">
        <f t="shared" si="23"/>
        <v>4200.8952485879836</v>
      </c>
      <c r="G85" s="16">
        <f t="shared" si="23"/>
        <v>583962.45393688534</v>
      </c>
      <c r="H85" s="16">
        <f t="shared" si="23"/>
        <v>30902.986190854095</v>
      </c>
      <c r="I85" s="16">
        <f t="shared" si="23"/>
        <v>8489275.9767035432</v>
      </c>
      <c r="J85" s="16">
        <f t="shared" si="23"/>
        <v>879387.62846302229</v>
      </c>
      <c r="K85" s="16">
        <f t="shared" si="23"/>
        <v>100795.35312393386</v>
      </c>
      <c r="L85" s="16">
        <f t="shared" si="23"/>
        <v>11775.431712047382</v>
      </c>
      <c r="M85" s="16">
        <f t="shared" si="23"/>
        <v>6018889.3259741496</v>
      </c>
      <c r="N85" s="16">
        <f t="shared" si="23"/>
        <v>854442.74130749353</v>
      </c>
      <c r="O85" s="16">
        <f t="shared" si="23"/>
        <v>699983.7046718332</v>
      </c>
      <c r="P85" s="16">
        <f t="shared" si="23"/>
        <v>9591.1747305016397</v>
      </c>
      <c r="Q85" s="16">
        <f t="shared" si="23"/>
        <v>253.7886901477506</v>
      </c>
      <c r="R85" s="16">
        <f t="shared" si="23"/>
        <v>197582.47053590609</v>
      </c>
      <c r="S85" s="17">
        <f t="shared" si="23"/>
        <v>26920.502159416803</v>
      </c>
      <c r="T85" s="12">
        <f t="shared" ref="T85:T88" si="24">SUM(B85:S85)</f>
        <v>25136048.881585501</v>
      </c>
    </row>
    <row r="86" spans="1:20" x14ac:dyDescent="0.2">
      <c r="A86" s="4" t="s">
        <v>247</v>
      </c>
      <c r="B86" s="16">
        <f t="shared" ref="B86:S87" si="25">B49*B$15</f>
        <v>7927013.8004802316</v>
      </c>
      <c r="C86" s="16">
        <f t="shared" si="25"/>
        <v>211280.35826275189</v>
      </c>
      <c r="D86" s="16">
        <f t="shared" si="25"/>
        <v>2622970.643835885</v>
      </c>
      <c r="E86" s="16">
        <f t="shared" si="23"/>
        <v>23376.356489774233</v>
      </c>
      <c r="F86" s="16">
        <f t="shared" si="23"/>
        <v>6494.8698623836444</v>
      </c>
      <c r="G86" s="16">
        <f t="shared" si="23"/>
        <v>902845.68369399512</v>
      </c>
      <c r="H86" s="16">
        <f t="shared" si="23"/>
        <v>47778.119136891044</v>
      </c>
      <c r="I86" s="16">
        <f t="shared" si="23"/>
        <v>12890542.914338909</v>
      </c>
      <c r="J86" s="16">
        <f t="shared" si="23"/>
        <v>1335306.3316764839</v>
      </c>
      <c r="K86" s="16">
        <f t="shared" si="23"/>
        <v>153052.72541210818</v>
      </c>
      <c r="L86" s="16">
        <f t="shared" si="23"/>
        <v>17880.406790351051</v>
      </c>
      <c r="M86" s="16">
        <f t="shared" si="23"/>
        <v>9139383.7785508949</v>
      </c>
      <c r="N86" s="16">
        <f t="shared" si="23"/>
        <v>1297428.7624639741</v>
      </c>
      <c r="O86" s="16">
        <f t="shared" si="23"/>
        <v>1209054.0620397411</v>
      </c>
      <c r="P86" s="16">
        <f t="shared" si="23"/>
        <v>16566.455319245593</v>
      </c>
      <c r="Q86" s="16">
        <f t="shared" si="25"/>
        <v>438.35912846962344</v>
      </c>
      <c r="R86" s="16">
        <f t="shared" si="25"/>
        <v>341276.35685645038</v>
      </c>
      <c r="S86" s="17">
        <f t="shared" si="25"/>
        <v>46498.714571151111</v>
      </c>
      <c r="T86" s="12">
        <f t="shared" si="24"/>
        <v>38189188.698909685</v>
      </c>
    </row>
    <row r="87" spans="1:20" x14ac:dyDescent="0.2">
      <c r="A87" s="4" t="s">
        <v>38</v>
      </c>
      <c r="B87" s="29">
        <f t="shared" si="25"/>
        <v>6913507.9275222365</v>
      </c>
      <c r="C87" s="29">
        <f t="shared" si="25"/>
        <v>184267.17406380476</v>
      </c>
      <c r="D87" s="29">
        <f t="shared" si="25"/>
        <v>2264080.3568104212</v>
      </c>
      <c r="E87" s="29">
        <f t="shared" si="23"/>
        <v>20177.865759448869</v>
      </c>
      <c r="F87" s="29">
        <f t="shared" si="23"/>
        <v>5606.2035272945577</v>
      </c>
      <c r="G87" s="29">
        <f t="shared" si="23"/>
        <v>779313.02147297165</v>
      </c>
      <c r="H87" s="29">
        <f t="shared" si="23"/>
        <v>41240.835568402705</v>
      </c>
      <c r="I87" s="29">
        <f t="shared" si="23"/>
        <v>10909989.668693848</v>
      </c>
      <c r="J87" s="29">
        <f t="shared" si="23"/>
        <v>1130144.6634126543</v>
      </c>
      <c r="K87" s="29">
        <f t="shared" si="23"/>
        <v>129537.10825896371</v>
      </c>
      <c r="L87" s="29">
        <f t="shared" si="23"/>
        <v>15133.19141413197</v>
      </c>
      <c r="M87" s="29">
        <f t="shared" si="23"/>
        <v>7735173.2401669808</v>
      </c>
      <c r="N87" s="29">
        <f t="shared" si="23"/>
        <v>1098086.7515364955</v>
      </c>
      <c r="O87" s="29">
        <f t="shared" si="23"/>
        <v>1125212.0421641448</v>
      </c>
      <c r="P87" s="29">
        <f t="shared" si="23"/>
        <v>15417.652201375822</v>
      </c>
      <c r="Q87" s="29">
        <f t="shared" si="25"/>
        <v>407.96105454082408</v>
      </c>
      <c r="R87" s="29">
        <f t="shared" si="25"/>
        <v>317610.5010498396</v>
      </c>
      <c r="S87" s="30">
        <f t="shared" si="25"/>
        <v>43274.254827236051</v>
      </c>
      <c r="T87" s="31">
        <f t="shared" si="24"/>
        <v>32728180.419504788</v>
      </c>
    </row>
    <row r="88" spans="1:20" x14ac:dyDescent="0.2">
      <c r="A88" s="4" t="s">
        <v>39</v>
      </c>
      <c r="B88" s="16">
        <f>SUM(B85:B87)</f>
        <v>20213730.21699068</v>
      </c>
      <c r="C88" s="16">
        <f t="shared" ref="C88:S88" si="26">SUM(C85:C87)</f>
        <v>538760.78300931863</v>
      </c>
      <c r="D88" s="16">
        <f t="shared" si="26"/>
        <v>6583593.8334278669</v>
      </c>
      <c r="E88" s="16">
        <f t="shared" si="26"/>
        <v>58674.097933868623</v>
      </c>
      <c r="F88" s="16">
        <f t="shared" si="26"/>
        <v>16301.968638266186</v>
      </c>
      <c r="G88" s="16">
        <f t="shared" si="26"/>
        <v>2266121.1591038518</v>
      </c>
      <c r="H88" s="16">
        <f t="shared" si="26"/>
        <v>119921.94089614785</v>
      </c>
      <c r="I88" s="16">
        <f t="shared" si="26"/>
        <v>32289808.5597363</v>
      </c>
      <c r="J88" s="16">
        <f t="shared" si="26"/>
        <v>3344838.6235521603</v>
      </c>
      <c r="K88" s="16">
        <f t="shared" si="26"/>
        <v>383385.18679500575</v>
      </c>
      <c r="L88" s="16">
        <f t="shared" si="26"/>
        <v>44789.029916530402</v>
      </c>
      <c r="M88" s="16">
        <f t="shared" si="26"/>
        <v>22893446.344692025</v>
      </c>
      <c r="N88" s="16">
        <f t="shared" si="26"/>
        <v>3249958.2553079631</v>
      </c>
      <c r="O88" s="16">
        <f t="shared" si="26"/>
        <v>3034249.8088757191</v>
      </c>
      <c r="P88" s="16">
        <f t="shared" si="26"/>
        <v>41575.282251123055</v>
      </c>
      <c r="Q88" s="16">
        <f t="shared" si="26"/>
        <v>1100.1088731581981</v>
      </c>
      <c r="R88" s="16">
        <f t="shared" si="26"/>
        <v>856469.32844219613</v>
      </c>
      <c r="S88" s="17">
        <f t="shared" si="26"/>
        <v>116693.47155780398</v>
      </c>
      <c r="T88" s="12">
        <f t="shared" si="24"/>
        <v>96053418</v>
      </c>
    </row>
    <row r="89" spans="1:20" x14ac:dyDescent="0.2">
      <c r="A89" s="4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7"/>
      <c r="T89" s="12"/>
    </row>
    <row r="90" spans="1:20" x14ac:dyDescent="0.2">
      <c r="A90" s="4" t="s">
        <v>44</v>
      </c>
      <c r="B90" s="16">
        <f t="shared" ref="B90:S90" si="27">B83+B88</f>
        <v>35545165.468943879</v>
      </c>
      <c r="C90" s="16">
        <f t="shared" si="27"/>
        <v>958749.53105611599</v>
      </c>
      <c r="D90" s="16">
        <f t="shared" si="27"/>
        <v>11690747.465243062</v>
      </c>
      <c r="E90" s="16">
        <f t="shared" si="27"/>
        <v>119408.44075491186</v>
      </c>
      <c r="F90" s="16">
        <f t="shared" si="27"/>
        <v>31318.994002028005</v>
      </c>
      <c r="G90" s="16">
        <f t="shared" si="27"/>
        <v>3969177.7231206633</v>
      </c>
      <c r="H90" s="16">
        <f t="shared" si="27"/>
        <v>219618.37687933684</v>
      </c>
      <c r="I90" s="16">
        <f t="shared" si="27"/>
        <v>61169767.630572915</v>
      </c>
      <c r="J90" s="16">
        <f t="shared" si="27"/>
        <v>6754597.9604861178</v>
      </c>
      <c r="K90" s="16">
        <f t="shared" si="27"/>
        <v>742721.17970739887</v>
      </c>
      <c r="L90" s="16">
        <f t="shared" si="27"/>
        <v>94125.729233554695</v>
      </c>
      <c r="M90" s="16">
        <f t="shared" si="27"/>
        <v>43829309.598624229</v>
      </c>
      <c r="N90" s="16">
        <f t="shared" si="27"/>
        <v>6463727.9013757519</v>
      </c>
      <c r="O90" s="16">
        <f t="shared" si="27"/>
        <v>5663155.6563644204</v>
      </c>
      <c r="P90" s="16">
        <f t="shared" si="27"/>
        <v>74147.834762421437</v>
      </c>
      <c r="Q90" s="16">
        <f t="shared" si="27"/>
        <v>1100.1088731581981</v>
      </c>
      <c r="R90" s="16">
        <f t="shared" si="27"/>
        <v>1574084.6838268051</v>
      </c>
      <c r="S90" s="17">
        <f t="shared" si="27"/>
        <v>216816.71617319499</v>
      </c>
      <c r="T90" s="12">
        <f>SUM(B90:S90)</f>
        <v>179117740.99999994</v>
      </c>
    </row>
    <row r="91" spans="1:20" ht="13.5" thickBot="1" x14ac:dyDescent="0.25">
      <c r="A91" s="32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4"/>
      <c r="T91" s="35"/>
    </row>
  </sheetData>
  <mergeCells count="2">
    <mergeCell ref="A1:T1"/>
    <mergeCell ref="A2:T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35"/>
  <sheetViews>
    <sheetView zoomScale="80" zoomScaleNormal="80" workbookViewId="0">
      <selection sqref="A1:H1"/>
    </sheetView>
  </sheetViews>
  <sheetFormatPr defaultColWidth="9.140625" defaultRowHeight="12.75" x14ac:dyDescent="0.2"/>
  <cols>
    <col min="1" max="1" width="51.7109375" style="1" customWidth="1"/>
    <col min="2" max="2" width="14.28515625" style="1" customWidth="1"/>
    <col min="3" max="3" width="14.5703125" style="1" customWidth="1"/>
    <col min="4" max="4" width="16.5703125" style="1" customWidth="1"/>
    <col min="5" max="5" width="22.42578125" style="1" customWidth="1"/>
    <col min="6" max="6" width="15.7109375" style="1" customWidth="1"/>
    <col min="7" max="7" width="17.42578125" style="1" customWidth="1"/>
    <col min="8" max="8" width="14.28515625" style="1" customWidth="1"/>
    <col min="9" max="16384" width="9.140625" style="1"/>
  </cols>
  <sheetData>
    <row r="1" spans="1:8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</row>
    <row r="2" spans="1:8" ht="15.75" thickBot="1" x14ac:dyDescent="0.25">
      <c r="A2" s="396" t="s">
        <v>238</v>
      </c>
      <c r="B2" s="396"/>
      <c r="C2" s="396"/>
      <c r="D2" s="396"/>
      <c r="E2" s="396"/>
      <c r="F2" s="396"/>
      <c r="G2" s="396"/>
      <c r="H2" s="396"/>
    </row>
    <row r="3" spans="1:8" x14ac:dyDescent="0.2">
      <c r="A3" s="2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/>
    </row>
    <row r="4" spans="1:8" ht="13.5" thickBot="1" x14ac:dyDescent="0.25">
      <c r="A4" s="3" t="s">
        <v>1</v>
      </c>
      <c r="B4" s="3" t="s">
        <v>63</v>
      </c>
      <c r="C4" s="3" t="s">
        <v>64</v>
      </c>
      <c r="D4" s="3" t="s">
        <v>65</v>
      </c>
      <c r="E4" s="3" t="s">
        <v>66</v>
      </c>
      <c r="F4" s="3" t="s">
        <v>243</v>
      </c>
      <c r="G4" s="3" t="s">
        <v>67</v>
      </c>
      <c r="H4" s="3" t="s">
        <v>8</v>
      </c>
    </row>
    <row r="5" spans="1:8" x14ac:dyDescent="0.2">
      <c r="A5" s="4"/>
      <c r="B5" s="5"/>
      <c r="C5" s="5"/>
      <c r="D5" s="5"/>
      <c r="E5" s="5"/>
      <c r="F5" s="5"/>
      <c r="G5" s="6"/>
      <c r="H5" s="7"/>
    </row>
    <row r="6" spans="1:8" x14ac:dyDescent="0.2">
      <c r="A6" s="8" t="s">
        <v>245</v>
      </c>
      <c r="B6" s="5"/>
      <c r="C6" s="5"/>
      <c r="D6" s="5"/>
      <c r="E6" s="5"/>
      <c r="F6" s="5"/>
      <c r="G6" s="9"/>
      <c r="H6" s="7"/>
    </row>
    <row r="7" spans="1:8" x14ac:dyDescent="0.2">
      <c r="A7" s="4"/>
      <c r="B7" s="5"/>
      <c r="C7" s="5"/>
      <c r="D7" s="5"/>
      <c r="E7" s="5"/>
      <c r="F7" s="5"/>
      <c r="G7" s="9"/>
      <c r="H7" s="7"/>
    </row>
    <row r="8" spans="1:8" x14ac:dyDescent="0.2">
      <c r="A8" s="8" t="s">
        <v>9</v>
      </c>
      <c r="B8" s="10">
        <v>10295.997815758126</v>
      </c>
      <c r="C8" s="10">
        <v>777.81184431796726</v>
      </c>
      <c r="D8" s="10">
        <v>15.298837237779505</v>
      </c>
      <c r="E8" s="10">
        <v>10.891502686127524</v>
      </c>
      <c r="F8" s="10">
        <v>430.81617639153717</v>
      </c>
      <c r="G8" s="11">
        <v>97.183823608462902</v>
      </c>
      <c r="H8" s="12">
        <f>SUM(B8:G8)</f>
        <v>11628</v>
      </c>
    </row>
    <row r="9" spans="1:8" x14ac:dyDescent="0.2">
      <c r="A9" s="4" t="s">
        <v>10</v>
      </c>
      <c r="B9" s="13">
        <v>3.2658349494827418E-2</v>
      </c>
      <c r="C9" s="13">
        <v>1.6553569437879844E-2</v>
      </c>
      <c r="D9" s="13"/>
      <c r="E9" s="13"/>
      <c r="F9" s="13">
        <v>8.498956210336292E-3</v>
      </c>
      <c r="G9" s="14"/>
      <c r="H9" s="15"/>
    </row>
    <row r="10" spans="1:8" x14ac:dyDescent="0.2">
      <c r="A10" s="4" t="s">
        <v>11</v>
      </c>
      <c r="B10" s="16">
        <f t="shared" ref="B10:G10" si="0">B8*B9</f>
        <v>336.25029506500863</v>
      </c>
      <c r="C10" s="16">
        <f t="shared" si="0"/>
        <v>12.875562374522858</v>
      </c>
      <c r="D10" s="16">
        <f t="shared" si="0"/>
        <v>0</v>
      </c>
      <c r="E10" s="16">
        <f t="shared" si="0"/>
        <v>0</v>
      </c>
      <c r="F10" s="16">
        <f t="shared" si="0"/>
        <v>3.66148781785619</v>
      </c>
      <c r="G10" s="17">
        <f t="shared" si="0"/>
        <v>0</v>
      </c>
      <c r="H10" s="12">
        <f>SUM(B10:G10)</f>
        <v>352.7873452573877</v>
      </c>
    </row>
    <row r="11" spans="1:8" x14ac:dyDescent="0.2">
      <c r="A11" s="4"/>
      <c r="B11" s="5"/>
      <c r="C11" s="5"/>
      <c r="D11" s="5"/>
      <c r="E11" s="5"/>
      <c r="F11" s="5"/>
      <c r="G11" s="9"/>
      <c r="H11" s="15"/>
    </row>
    <row r="12" spans="1:8" x14ac:dyDescent="0.2">
      <c r="A12" s="8" t="s">
        <v>12</v>
      </c>
      <c r="B12" s="5"/>
      <c r="C12" s="5"/>
      <c r="D12" s="5"/>
      <c r="E12" s="5"/>
      <c r="F12" s="5"/>
      <c r="G12" s="9"/>
      <c r="H12" s="15"/>
    </row>
    <row r="13" spans="1:8" x14ac:dyDescent="0.2">
      <c r="A13" s="4" t="s">
        <v>13</v>
      </c>
      <c r="B13" s="18">
        <f>B15+B14</f>
        <v>6041364.3674360812</v>
      </c>
      <c r="C13" s="18">
        <f t="shared" ref="C13:G13" si="1">C15+C14</f>
        <v>571197.73942692357</v>
      </c>
      <c r="D13" s="18">
        <f t="shared" si="1"/>
        <v>22531.781983398556</v>
      </c>
      <c r="E13" s="18">
        <f t="shared" si="1"/>
        <v>9881.1111535965028</v>
      </c>
      <c r="F13" s="18">
        <f t="shared" si="1"/>
        <v>242690.99794861721</v>
      </c>
      <c r="G13" s="17">
        <f t="shared" si="1"/>
        <v>93287.002051382762</v>
      </c>
      <c r="H13" s="12">
        <f>SUM(B13:G13)</f>
        <v>6980952.9999999991</v>
      </c>
    </row>
    <row r="14" spans="1:8" x14ac:dyDescent="0.2">
      <c r="A14" s="4" t="s">
        <v>14</v>
      </c>
      <c r="B14" s="10">
        <v>2589247.1067528557</v>
      </c>
      <c r="C14" s="10">
        <v>257048.35391434949</v>
      </c>
      <c r="D14" s="10">
        <v>5095.5567793606351</v>
      </c>
      <c r="E14" s="10">
        <v>5335.9825534338943</v>
      </c>
      <c r="F14" s="10">
        <v>103105.48632349969</v>
      </c>
      <c r="G14" s="11">
        <v>45700.513676500312</v>
      </c>
      <c r="H14" s="12">
        <f t="shared" ref="H14:H15" si="2">SUM(B14:G14)</f>
        <v>3005533</v>
      </c>
    </row>
    <row r="15" spans="1:8" x14ac:dyDescent="0.2">
      <c r="A15" s="4" t="s">
        <v>15</v>
      </c>
      <c r="B15" s="10">
        <v>3452117.2606832259</v>
      </c>
      <c r="C15" s="10">
        <v>314149.38551257405</v>
      </c>
      <c r="D15" s="10">
        <v>17436.225204037921</v>
      </c>
      <c r="E15" s="10">
        <v>4545.1286001626095</v>
      </c>
      <c r="F15" s="10">
        <v>139585.51162511754</v>
      </c>
      <c r="G15" s="11">
        <v>47586.48837488245</v>
      </c>
      <c r="H15" s="12">
        <f t="shared" si="2"/>
        <v>3975420.0000000005</v>
      </c>
    </row>
    <row r="16" spans="1:8" x14ac:dyDescent="0.2">
      <c r="A16" s="4"/>
      <c r="B16" s="5"/>
      <c r="C16" s="5"/>
      <c r="D16" s="5"/>
      <c r="E16" s="5"/>
      <c r="F16" s="5"/>
      <c r="G16" s="9"/>
      <c r="H16" s="15"/>
    </row>
    <row r="17" spans="1:8" x14ac:dyDescent="0.2">
      <c r="A17" s="8" t="s">
        <v>16</v>
      </c>
      <c r="B17" s="5"/>
      <c r="C17" s="5"/>
      <c r="D17" s="5"/>
      <c r="E17" s="5"/>
      <c r="F17" s="5"/>
      <c r="G17" s="9"/>
      <c r="H17" s="15"/>
    </row>
    <row r="18" spans="1:8" x14ac:dyDescent="0.2">
      <c r="A18" s="4" t="s">
        <v>17</v>
      </c>
      <c r="B18" s="19">
        <v>7.2741463403748442E-3</v>
      </c>
      <c r="C18" s="19">
        <v>6.9054414346510669E-3</v>
      </c>
      <c r="D18" s="19">
        <v>7.8585432800743083E-3</v>
      </c>
      <c r="E18" s="19">
        <v>8.6088389542485592E-3</v>
      </c>
      <c r="F18" s="19">
        <v>6.6875263012407763E-3</v>
      </c>
      <c r="G18" s="20">
        <v>5.4763624491938308E-3</v>
      </c>
      <c r="H18" s="15"/>
    </row>
    <row r="19" spans="1:8" x14ac:dyDescent="0.2">
      <c r="A19" s="4" t="s">
        <v>18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20">
        <v>0</v>
      </c>
      <c r="H19" s="15"/>
    </row>
    <row r="20" spans="1:8" x14ac:dyDescent="0.2">
      <c r="A20" s="4" t="s">
        <v>19</v>
      </c>
      <c r="B20" s="19">
        <v>6.8460260668823493E-3</v>
      </c>
      <c r="C20" s="19">
        <v>6.5597232992085554E-3</v>
      </c>
      <c r="D20" s="19">
        <v>6.9867872397578693E-3</v>
      </c>
      <c r="E20" s="19">
        <v>5.715217644289017E-3</v>
      </c>
      <c r="F20" s="19">
        <v>5.7181713479073203E-3</v>
      </c>
      <c r="G20" s="20">
        <v>5.1028186207301655E-3</v>
      </c>
      <c r="H20" s="15"/>
    </row>
    <row r="21" spans="1:8" x14ac:dyDescent="0.2">
      <c r="A21" s="4" t="s">
        <v>20</v>
      </c>
      <c r="B21" s="19">
        <v>6.2171513241258232E-3</v>
      </c>
      <c r="C21" s="19">
        <v>5.6865161597160962E-3</v>
      </c>
      <c r="D21" s="19">
        <v>6.6120594042147372E-3</v>
      </c>
      <c r="E21" s="19">
        <v>8.9632465133603918E-3</v>
      </c>
      <c r="F21" s="19">
        <v>6.0134891106376921E-3</v>
      </c>
      <c r="G21" s="20">
        <v>5.1232610452521324E-3</v>
      </c>
      <c r="H21" s="15"/>
    </row>
    <row r="22" spans="1:8" x14ac:dyDescent="0.2">
      <c r="A22" s="4"/>
      <c r="B22" s="5"/>
      <c r="C22" s="5"/>
      <c r="D22" s="5"/>
      <c r="E22" s="5"/>
      <c r="F22" s="5"/>
      <c r="G22" s="9"/>
      <c r="H22" s="15"/>
    </row>
    <row r="23" spans="1:8" x14ac:dyDescent="0.2">
      <c r="A23" s="8" t="s">
        <v>21</v>
      </c>
      <c r="B23" s="5"/>
      <c r="C23" s="5"/>
      <c r="D23" s="5"/>
      <c r="E23" s="5"/>
      <c r="F23" s="5"/>
      <c r="G23" s="9"/>
      <c r="H23" s="15"/>
    </row>
    <row r="24" spans="1:8" x14ac:dyDescent="0.2">
      <c r="A24" s="4" t="s">
        <v>22</v>
      </c>
      <c r="B24" s="19">
        <v>5.3290167464466979E-4</v>
      </c>
      <c r="C24" s="19">
        <v>9.3997841290284454E-5</v>
      </c>
      <c r="D24" s="19"/>
      <c r="E24" s="19"/>
      <c r="F24" s="19">
        <v>1.1928412553817032E-4</v>
      </c>
      <c r="G24" s="20"/>
      <c r="H24" s="15"/>
    </row>
    <row r="25" spans="1:8" x14ac:dyDescent="0.2">
      <c r="A25" s="4"/>
      <c r="B25" s="21"/>
      <c r="C25" s="21"/>
      <c r="D25" s="21"/>
      <c r="E25" s="21"/>
      <c r="F25" s="21"/>
      <c r="G25" s="22"/>
      <c r="H25" s="15"/>
    </row>
    <row r="26" spans="1:8" x14ac:dyDescent="0.2">
      <c r="A26" s="4" t="s">
        <v>23</v>
      </c>
      <c r="B26" s="19">
        <v>0.31812625936204997</v>
      </c>
      <c r="C26" s="19">
        <v>0.27490404940258378</v>
      </c>
      <c r="D26" s="19">
        <v>0.15095422585736834</v>
      </c>
      <c r="E26" s="19">
        <v>0.22490759169746938</v>
      </c>
      <c r="F26" s="19">
        <v>0.42882450343097206</v>
      </c>
      <c r="G26" s="20">
        <v>0.23455869237380209</v>
      </c>
      <c r="H26" s="15"/>
    </row>
    <row r="27" spans="1:8" x14ac:dyDescent="0.2">
      <c r="A27" s="4" t="s">
        <v>24</v>
      </c>
      <c r="B27" s="19">
        <v>8.0464522424565019E-2</v>
      </c>
      <c r="C27" s="19">
        <v>8.007165162748818E-2</v>
      </c>
      <c r="D27" s="19">
        <v>4.5200172191132149E-2</v>
      </c>
      <c r="E27" s="19">
        <v>6.7671310776229732E-2</v>
      </c>
      <c r="F27" s="19">
        <v>0.10644328592397632</v>
      </c>
      <c r="G27" s="20">
        <v>6.9873031831228005E-2</v>
      </c>
      <c r="H27" s="15"/>
    </row>
    <row r="28" spans="1:8" x14ac:dyDescent="0.2">
      <c r="A28" s="4" t="s">
        <v>25</v>
      </c>
      <c r="B28" s="19">
        <v>0.15979007464294315</v>
      </c>
      <c r="C28" s="19">
        <v>0.16650062902721105</v>
      </c>
      <c r="D28" s="19">
        <v>0.10575405366623618</v>
      </c>
      <c r="E28" s="19">
        <v>0.15723628092123967</v>
      </c>
      <c r="F28" s="19">
        <v>0.19884453249842737</v>
      </c>
      <c r="G28" s="20">
        <v>0.14138383953039615</v>
      </c>
      <c r="H28" s="15"/>
    </row>
    <row r="29" spans="1:8" x14ac:dyDescent="0.2">
      <c r="A29" s="4" t="s">
        <v>26</v>
      </c>
      <c r="B29" s="19">
        <v>0.24558542118136081</v>
      </c>
      <c r="C29" s="19">
        <v>0.30630112841734197</v>
      </c>
      <c r="D29" s="19">
        <v>0.30190845171473668</v>
      </c>
      <c r="E29" s="19">
        <v>0.43204435598521462</v>
      </c>
      <c r="F29" s="19">
        <v>0.22707322540293134</v>
      </c>
      <c r="G29" s="20">
        <v>0.27096272032950103</v>
      </c>
      <c r="H29" s="15"/>
    </row>
    <row r="30" spans="1:8" x14ac:dyDescent="0.2">
      <c r="A30" s="4" t="s">
        <v>27</v>
      </c>
      <c r="B30" s="23">
        <v>0.19603372238908109</v>
      </c>
      <c r="C30" s="23">
        <v>0.17222254152537503</v>
      </c>
      <c r="D30" s="23">
        <v>0.39618309657052658</v>
      </c>
      <c r="E30" s="23">
        <v>0.11814046061984641</v>
      </c>
      <c r="F30" s="23">
        <v>3.881445274369303E-2</v>
      </c>
      <c r="G30" s="24">
        <v>0.28322171593507267</v>
      </c>
      <c r="H30" s="15"/>
    </row>
    <row r="31" spans="1:8" x14ac:dyDescent="0.2">
      <c r="A31" s="4"/>
      <c r="B31" s="25">
        <f>SUM(B26:B30)</f>
        <v>1</v>
      </c>
      <c r="C31" s="25">
        <f t="shared" ref="C31:G31" si="3">SUM(C26:C30)</f>
        <v>1</v>
      </c>
      <c r="D31" s="25">
        <f t="shared" si="3"/>
        <v>1</v>
      </c>
      <c r="E31" s="25">
        <f t="shared" si="3"/>
        <v>0.99999999999999978</v>
      </c>
      <c r="F31" s="25">
        <f t="shared" si="3"/>
        <v>1.0000000000000002</v>
      </c>
      <c r="G31" s="26">
        <f t="shared" si="3"/>
        <v>1</v>
      </c>
      <c r="H31" s="15"/>
    </row>
    <row r="32" spans="1:8" x14ac:dyDescent="0.2">
      <c r="A32" s="4"/>
      <c r="B32" s="5"/>
      <c r="C32" s="5"/>
      <c r="D32" s="5"/>
      <c r="E32" s="5"/>
      <c r="F32" s="5"/>
      <c r="G32" s="9"/>
      <c r="H32" s="15"/>
    </row>
    <row r="33" spans="1:8" x14ac:dyDescent="0.2">
      <c r="A33" s="4" t="s">
        <v>28</v>
      </c>
      <c r="B33" s="19">
        <v>5.1145322872672716E-4</v>
      </c>
      <c r="C33" s="19">
        <v>2.5383944731542102E-5</v>
      </c>
      <c r="D33" s="19"/>
      <c r="E33" s="19"/>
      <c r="F33" s="19"/>
      <c r="G33" s="20"/>
      <c r="H33" s="15"/>
    </row>
    <row r="34" spans="1:8" x14ac:dyDescent="0.2">
      <c r="A34" s="4"/>
      <c r="B34" s="21"/>
      <c r="C34" s="21"/>
      <c r="D34" s="21"/>
      <c r="E34" s="21"/>
      <c r="F34" s="21"/>
      <c r="G34" s="22"/>
      <c r="H34" s="15"/>
    </row>
    <row r="35" spans="1:8" x14ac:dyDescent="0.2">
      <c r="A35" s="4" t="s">
        <v>29</v>
      </c>
      <c r="B35" s="19">
        <v>0.36184938679082562</v>
      </c>
      <c r="C35" s="19">
        <v>0.31444193416024396</v>
      </c>
      <c r="D35" s="19">
        <v>0.19183277845674068</v>
      </c>
      <c r="E35" s="19">
        <v>0.32727565133483433</v>
      </c>
      <c r="F35" s="19">
        <v>0.43874287778846482</v>
      </c>
      <c r="G35" s="20">
        <v>0.31652218841494917</v>
      </c>
      <c r="H35" s="15"/>
    </row>
    <row r="36" spans="1:8" x14ac:dyDescent="0.2">
      <c r="A36" s="4" t="s">
        <v>30</v>
      </c>
      <c r="B36" s="19">
        <v>8.959987002480431E-2</v>
      </c>
      <c r="C36" s="19">
        <v>8.964845584563895E-2</v>
      </c>
      <c r="D36" s="19">
        <v>5.7524548021408405E-2</v>
      </c>
      <c r="E36" s="19">
        <v>9.7780636860726924E-2</v>
      </c>
      <c r="F36" s="19">
        <v>0.11107964670901341</v>
      </c>
      <c r="G36" s="20">
        <v>8.3213732131580453E-2</v>
      </c>
      <c r="H36" s="15"/>
    </row>
    <row r="37" spans="1:8" x14ac:dyDescent="0.2">
      <c r="A37" s="4" t="s">
        <v>31</v>
      </c>
      <c r="B37" s="19">
        <v>0.17038167972909962</v>
      </c>
      <c r="C37" s="19">
        <v>0.18251771068672476</v>
      </c>
      <c r="D37" s="19">
        <v>0.13043111804121538</v>
      </c>
      <c r="E37" s="19">
        <v>0.22949501447410742</v>
      </c>
      <c r="F37" s="19">
        <v>0.17906228486893178</v>
      </c>
      <c r="G37" s="20">
        <v>0.15824674206326425</v>
      </c>
      <c r="H37" s="15"/>
    </row>
    <row r="38" spans="1:8" x14ac:dyDescent="0.2">
      <c r="A38" s="4" t="s">
        <v>32</v>
      </c>
      <c r="B38" s="19">
        <v>0.23286770016235769</v>
      </c>
      <c r="C38" s="19">
        <v>0.29386144879102633</v>
      </c>
      <c r="D38" s="19">
        <v>0.35382864848919038</v>
      </c>
      <c r="E38" s="19">
        <v>0.34544869733033129</v>
      </c>
      <c r="F38" s="19">
        <v>0.22419525722962449</v>
      </c>
      <c r="G38" s="20">
        <v>0.2501435214421035</v>
      </c>
      <c r="H38" s="15"/>
    </row>
    <row r="39" spans="1:8" x14ac:dyDescent="0.2">
      <c r="A39" s="4" t="s">
        <v>33</v>
      </c>
      <c r="B39" s="23">
        <v>0.14530136329291268</v>
      </c>
      <c r="C39" s="23">
        <v>0.11953045051636602</v>
      </c>
      <c r="D39" s="23">
        <v>0.26638290699144507</v>
      </c>
      <c r="E39" s="23">
        <v>0</v>
      </c>
      <c r="F39" s="23">
        <v>4.691993340396549E-2</v>
      </c>
      <c r="G39" s="24">
        <v>0.19187381594810268</v>
      </c>
      <c r="H39" s="15"/>
    </row>
    <row r="40" spans="1:8" x14ac:dyDescent="0.2">
      <c r="A40" s="4"/>
      <c r="B40" s="25">
        <f>SUM(B35:B39)</f>
        <v>0.99999999999999989</v>
      </c>
      <c r="C40" s="25">
        <f t="shared" ref="C40:G40" si="4">SUM(C35:C39)</f>
        <v>1</v>
      </c>
      <c r="D40" s="25">
        <f t="shared" si="4"/>
        <v>0.99999999999999989</v>
      </c>
      <c r="E40" s="25">
        <f t="shared" si="4"/>
        <v>1</v>
      </c>
      <c r="F40" s="25">
        <f t="shared" si="4"/>
        <v>1</v>
      </c>
      <c r="G40" s="26">
        <f t="shared" si="4"/>
        <v>1</v>
      </c>
      <c r="H40" s="15"/>
    </row>
    <row r="41" spans="1:8" x14ac:dyDescent="0.2">
      <c r="A41" s="4"/>
      <c r="B41" s="25"/>
      <c r="C41" s="25"/>
      <c r="D41" s="25"/>
      <c r="E41" s="25"/>
      <c r="F41" s="25"/>
      <c r="G41" s="26"/>
      <c r="H41" s="15"/>
    </row>
    <row r="42" spans="1:8" x14ac:dyDescent="0.2">
      <c r="A42" s="27" t="s">
        <v>34</v>
      </c>
      <c r="B42" s="25"/>
      <c r="C42" s="25"/>
      <c r="D42" s="25"/>
      <c r="E42" s="25"/>
      <c r="F42" s="25"/>
      <c r="G42" s="26"/>
      <c r="H42" s="15"/>
    </row>
    <row r="43" spans="1:8" x14ac:dyDescent="0.2">
      <c r="A43" s="4" t="s">
        <v>19</v>
      </c>
      <c r="B43" s="19">
        <v>0.30082888607991326</v>
      </c>
      <c r="C43" s="19">
        <v>0.28288136970601091</v>
      </c>
      <c r="D43" s="19">
        <v>0.28224532071639957</v>
      </c>
      <c r="E43" s="19">
        <v>0.37027986233115789</v>
      </c>
      <c r="F43" s="19">
        <v>0.2688528325428281</v>
      </c>
      <c r="G43" s="20">
        <v>0.31258912126478544</v>
      </c>
      <c r="H43" s="15"/>
    </row>
    <row r="44" spans="1:8" x14ac:dyDescent="0.2">
      <c r="A44" s="4" t="s">
        <v>246</v>
      </c>
      <c r="B44" s="19">
        <v>0.39058373800125834</v>
      </c>
      <c r="C44" s="19">
        <v>0.43726570873891718</v>
      </c>
      <c r="D44" s="19">
        <v>0.43311294086656227</v>
      </c>
      <c r="E44" s="19">
        <v>0.42528353775770439</v>
      </c>
      <c r="F44" s="19">
        <v>0.45069412358790761</v>
      </c>
      <c r="G44" s="20">
        <v>0.42080787380860868</v>
      </c>
      <c r="H44" s="15"/>
    </row>
    <row r="45" spans="1:8" x14ac:dyDescent="0.2">
      <c r="A45" s="4" t="s">
        <v>35</v>
      </c>
      <c r="B45" s="23">
        <v>0.30858737591882829</v>
      </c>
      <c r="C45" s="23">
        <v>0.27985292155507197</v>
      </c>
      <c r="D45" s="23">
        <v>0.28464173841703816</v>
      </c>
      <c r="E45" s="23">
        <v>0.20443659991113752</v>
      </c>
      <c r="F45" s="23">
        <v>0.2804530438692644</v>
      </c>
      <c r="G45" s="24">
        <v>0.26660300492660582</v>
      </c>
      <c r="H45" s="15"/>
    </row>
    <row r="46" spans="1:8" x14ac:dyDescent="0.2">
      <c r="A46" s="4" t="s">
        <v>36</v>
      </c>
      <c r="B46" s="28">
        <f t="shared" ref="B46:G46" si="5">SUM(B43:B45)</f>
        <v>0.99999999999999978</v>
      </c>
      <c r="C46" s="28">
        <f t="shared" si="5"/>
        <v>1</v>
      </c>
      <c r="D46" s="28">
        <f t="shared" si="5"/>
        <v>1</v>
      </c>
      <c r="E46" s="28">
        <f t="shared" si="5"/>
        <v>0.99999999999999978</v>
      </c>
      <c r="F46" s="28">
        <f t="shared" si="5"/>
        <v>1</v>
      </c>
      <c r="G46" s="26">
        <f t="shared" si="5"/>
        <v>0.99999999999999989</v>
      </c>
      <c r="H46" s="15"/>
    </row>
    <row r="47" spans="1:8" x14ac:dyDescent="0.2">
      <c r="A47" s="4"/>
      <c r="B47" s="19"/>
      <c r="C47" s="19"/>
      <c r="D47" s="19"/>
      <c r="E47" s="19"/>
      <c r="F47" s="19"/>
      <c r="G47" s="26"/>
      <c r="H47" s="15"/>
    </row>
    <row r="48" spans="1:8" x14ac:dyDescent="0.2">
      <c r="A48" s="4" t="s">
        <v>37</v>
      </c>
      <c r="B48" s="19">
        <v>0.29320625131794242</v>
      </c>
      <c r="C48" s="19">
        <v>0.26228074915338018</v>
      </c>
      <c r="D48" s="19">
        <v>0.26226657038417295</v>
      </c>
      <c r="E48" s="19">
        <v>0.33018092508715657</v>
      </c>
      <c r="F48" s="19">
        <v>0.26738976619487764</v>
      </c>
      <c r="G48" s="20">
        <v>0.25029006334492726</v>
      </c>
      <c r="H48" s="15"/>
    </row>
    <row r="49" spans="1:8" x14ac:dyDescent="0.2">
      <c r="A49" s="4" t="s">
        <v>247</v>
      </c>
      <c r="B49" s="19">
        <v>0.37088871818219743</v>
      </c>
      <c r="C49" s="19">
        <v>0.3974066006326149</v>
      </c>
      <c r="D49" s="19">
        <v>0.42735422581368304</v>
      </c>
      <c r="E49" s="19">
        <v>0.39966397793666458</v>
      </c>
      <c r="F49" s="19">
        <v>0.41023188428370599</v>
      </c>
      <c r="G49" s="20">
        <v>0.37534402281671203</v>
      </c>
      <c r="H49" s="15"/>
    </row>
    <row r="50" spans="1:8" x14ac:dyDescent="0.2">
      <c r="A50" s="4" t="s">
        <v>38</v>
      </c>
      <c r="B50" s="23">
        <v>0.33590503049986009</v>
      </c>
      <c r="C50" s="23">
        <v>0.34031265021400497</v>
      </c>
      <c r="D50" s="23">
        <v>0.3103792038021439</v>
      </c>
      <c r="E50" s="23">
        <v>0.2701550969761789</v>
      </c>
      <c r="F50" s="23">
        <v>0.32237834952141625</v>
      </c>
      <c r="G50" s="24">
        <v>0.37436591383836082</v>
      </c>
      <c r="H50" s="15"/>
    </row>
    <row r="51" spans="1:8" x14ac:dyDescent="0.2">
      <c r="A51" s="4" t="s">
        <v>39</v>
      </c>
      <c r="B51" s="28">
        <f t="shared" ref="B51:G51" si="6">SUM(B48:B50)</f>
        <v>1</v>
      </c>
      <c r="C51" s="28">
        <f t="shared" si="6"/>
        <v>1</v>
      </c>
      <c r="D51" s="28">
        <f t="shared" si="6"/>
        <v>0.99999999999999989</v>
      </c>
      <c r="E51" s="28">
        <f t="shared" si="6"/>
        <v>1</v>
      </c>
      <c r="F51" s="28">
        <f t="shared" si="6"/>
        <v>1</v>
      </c>
      <c r="G51" s="26">
        <f t="shared" si="6"/>
        <v>1</v>
      </c>
      <c r="H51" s="15"/>
    </row>
    <row r="52" spans="1:8" x14ac:dyDescent="0.2">
      <c r="A52" s="4"/>
      <c r="B52" s="5"/>
      <c r="C52" s="5"/>
      <c r="D52" s="5"/>
      <c r="E52" s="5"/>
      <c r="F52" s="5"/>
      <c r="G52" s="9"/>
      <c r="H52" s="15"/>
    </row>
    <row r="53" spans="1:8" x14ac:dyDescent="0.2">
      <c r="A53" s="8" t="s">
        <v>40</v>
      </c>
      <c r="B53" s="5"/>
      <c r="C53" s="5"/>
      <c r="D53" s="5"/>
      <c r="E53" s="5"/>
      <c r="F53" s="5"/>
      <c r="G53" s="9"/>
      <c r="H53" s="15"/>
    </row>
    <row r="54" spans="1:8" x14ac:dyDescent="0.2">
      <c r="A54" s="4" t="s">
        <v>17</v>
      </c>
      <c r="B54" s="16">
        <f t="shared" ref="B54:G54" si="7">B13*B18</f>
        <v>43945.768504256157</v>
      </c>
      <c r="C54" s="16">
        <f t="shared" si="7"/>
        <v>3944.3725372177014</v>
      </c>
      <c r="D54" s="16">
        <f t="shared" si="7"/>
        <v>177.06698389373608</v>
      </c>
      <c r="E54" s="16">
        <f t="shared" si="7"/>
        <v>85.064894610341497</v>
      </c>
      <c r="F54" s="16">
        <f t="shared" si="7"/>
        <v>1623.0024318557489</v>
      </c>
      <c r="G54" s="17">
        <f t="shared" si="7"/>
        <v>510.8734350320604</v>
      </c>
      <c r="H54" s="12">
        <f>SUM(B54:G54)</f>
        <v>50286.148786865742</v>
      </c>
    </row>
    <row r="55" spans="1:8" x14ac:dyDescent="0.2">
      <c r="A55" s="4" t="s">
        <v>18</v>
      </c>
      <c r="B55" s="16">
        <f t="shared" ref="B55:G57" si="8">B13*B19</f>
        <v>0</v>
      </c>
      <c r="C55" s="16">
        <f t="shared" si="8"/>
        <v>0</v>
      </c>
      <c r="D55" s="16">
        <f t="shared" si="8"/>
        <v>0</v>
      </c>
      <c r="E55" s="16">
        <f t="shared" si="8"/>
        <v>0</v>
      </c>
      <c r="F55" s="16">
        <f t="shared" si="8"/>
        <v>0</v>
      </c>
      <c r="G55" s="17">
        <f t="shared" si="8"/>
        <v>0</v>
      </c>
      <c r="H55" s="12">
        <f t="shared" ref="H55:H57" si="9">SUM(B55:G55)</f>
        <v>0</v>
      </c>
    </row>
    <row r="56" spans="1:8" x14ac:dyDescent="0.2">
      <c r="A56" s="4" t="s">
        <v>19</v>
      </c>
      <c r="B56" s="16">
        <f t="shared" si="8"/>
        <v>17726.053186429755</v>
      </c>
      <c r="C56" s="16">
        <f t="shared" si="8"/>
        <v>1686.166076195165</v>
      </c>
      <c r="D56" s="16">
        <f t="shared" si="8"/>
        <v>35.601571085498591</v>
      </c>
      <c r="E56" s="16">
        <f t="shared" si="8"/>
        <v>30.496301639003754</v>
      </c>
      <c r="F56" s="16">
        <f t="shared" si="8"/>
        <v>589.57483770708598</v>
      </c>
      <c r="G56" s="17">
        <f t="shared" si="8"/>
        <v>233.20143216537937</v>
      </c>
      <c r="H56" s="12">
        <f t="shared" si="9"/>
        <v>20301.093405221887</v>
      </c>
    </row>
    <row r="57" spans="1:8" x14ac:dyDescent="0.2">
      <c r="A57" s="4" t="s">
        <v>20</v>
      </c>
      <c r="B57" s="16">
        <f t="shared" si="8"/>
        <v>21462.335398294326</v>
      </c>
      <c r="C57" s="16">
        <f t="shared" si="8"/>
        <v>1786.4155572821339</v>
      </c>
      <c r="D57" s="16">
        <f t="shared" si="8"/>
        <v>115.28935683436495</v>
      </c>
      <c r="E57" s="16">
        <f t="shared" si="8"/>
        <v>40.739108078182106</v>
      </c>
      <c r="F57" s="16">
        <f t="shared" si="8"/>
        <v>839.39595416043528</v>
      </c>
      <c r="G57" s="17">
        <f t="shared" si="8"/>
        <v>243.7980021713787</v>
      </c>
      <c r="H57" s="12">
        <f t="shared" si="9"/>
        <v>24487.973376820817</v>
      </c>
    </row>
    <row r="58" spans="1:8" x14ac:dyDescent="0.2">
      <c r="A58" s="4"/>
      <c r="B58" s="5"/>
      <c r="C58" s="5"/>
      <c r="D58" s="5"/>
      <c r="E58" s="5"/>
      <c r="F58" s="5"/>
      <c r="G58" s="9"/>
      <c r="H58" s="15"/>
    </row>
    <row r="59" spans="1:8" x14ac:dyDescent="0.2">
      <c r="A59" s="8" t="s">
        <v>41</v>
      </c>
      <c r="B59" s="5"/>
      <c r="C59" s="5"/>
      <c r="D59" s="5"/>
      <c r="E59" s="5"/>
      <c r="F59" s="5"/>
      <c r="G59" s="9"/>
      <c r="H59" s="15"/>
    </row>
    <row r="60" spans="1:8" x14ac:dyDescent="0.2">
      <c r="A60" s="4" t="s">
        <v>22</v>
      </c>
      <c r="B60" s="16">
        <f t="shared" ref="B60:G60" si="10">B24*B14</f>
        <v>1379.8141192574628</v>
      </c>
      <c r="C60" s="16">
        <f t="shared" si="10"/>
        <v>24.161990375169893</v>
      </c>
      <c r="D60" s="16">
        <f t="shared" si="10"/>
        <v>0</v>
      </c>
      <c r="E60" s="16">
        <f t="shared" si="10"/>
        <v>0</v>
      </c>
      <c r="F60" s="16">
        <f t="shared" si="10"/>
        <v>12.29884777428644</v>
      </c>
      <c r="G60" s="17">
        <f t="shared" si="10"/>
        <v>0</v>
      </c>
      <c r="H60" s="12">
        <f>SUM(B60:G60)</f>
        <v>1416.2749574069192</v>
      </c>
    </row>
    <row r="61" spans="1:8" x14ac:dyDescent="0.2">
      <c r="A61" s="4"/>
      <c r="B61" s="16"/>
      <c r="C61" s="16"/>
      <c r="D61" s="16"/>
      <c r="E61" s="16"/>
      <c r="F61" s="16"/>
      <c r="G61" s="17"/>
      <c r="H61" s="12"/>
    </row>
    <row r="62" spans="1:8" x14ac:dyDescent="0.2">
      <c r="A62" s="4" t="s">
        <v>23</v>
      </c>
      <c r="B62" s="16">
        <f t="shared" ref="B62:G66" si="11">B$14*B26</f>
        <v>823707.4966352965</v>
      </c>
      <c r="C62" s="16">
        <f t="shared" si="11"/>
        <v>70663.633383323177</v>
      </c>
      <c r="D62" s="16">
        <f t="shared" si="11"/>
        <v>769.19582894064968</v>
      </c>
      <c r="E62" s="16">
        <f t="shared" si="11"/>
        <v>1200.1029854325304</v>
      </c>
      <c r="F62" s="16">
        <f t="shared" si="11"/>
        <v>44214.158973683632</v>
      </c>
      <c r="G62" s="17">
        <f t="shared" si="11"/>
        <v>10719.452728770972</v>
      </c>
      <c r="H62" s="12">
        <f t="shared" ref="H62:H67" si="12">SUM(B62:G62)</f>
        <v>951274.04053544742</v>
      </c>
    </row>
    <row r="63" spans="1:8" x14ac:dyDescent="0.2">
      <c r="A63" s="4" t="s">
        <v>24</v>
      </c>
      <c r="B63" s="16">
        <f t="shared" si="11"/>
        <v>208342.53188405526</v>
      </c>
      <c r="C63" s="16">
        <f t="shared" si="11"/>
        <v>20582.28624604908</v>
      </c>
      <c r="D63" s="16">
        <f t="shared" si="11"/>
        <v>230.32004383679148</v>
      </c>
      <c r="E63" s="16">
        <f t="shared" si="11"/>
        <v>361.09293366996491</v>
      </c>
      <c r="F63" s="16">
        <f t="shared" si="11"/>
        <v>10974.886761062908</v>
      </c>
      <c r="G63" s="17">
        <f t="shared" si="11"/>
        <v>3193.2334468215772</v>
      </c>
      <c r="H63" s="12">
        <f t="shared" si="12"/>
        <v>243684.35131549556</v>
      </c>
    </row>
    <row r="64" spans="1:8" x14ac:dyDescent="0.2">
      <c r="A64" s="4" t="s">
        <v>25</v>
      </c>
      <c r="B64" s="16">
        <f t="shared" si="11"/>
        <v>413735.98845706339</v>
      </c>
      <c r="C64" s="16">
        <f t="shared" si="11"/>
        <v>42798.712617148354</v>
      </c>
      <c r="D64" s="16">
        <f t="shared" si="11"/>
        <v>538.87578510385822</v>
      </c>
      <c r="E64" s="16">
        <f t="shared" si="11"/>
        <v>839.01005176256558</v>
      </c>
      <c r="F64" s="16">
        <f t="shared" si="11"/>
        <v>20501.962226019292</v>
      </c>
      <c r="G64" s="17">
        <f t="shared" si="11"/>
        <v>6461.3140920949945</v>
      </c>
      <c r="H64" s="12">
        <f t="shared" si="12"/>
        <v>484875.8632291925</v>
      </c>
    </row>
    <row r="65" spans="1:8" x14ac:dyDescent="0.2">
      <c r="A65" s="4" t="s">
        <v>26</v>
      </c>
      <c r="B65" s="16">
        <f t="shared" si="11"/>
        <v>635881.34125452</v>
      </c>
      <c r="C65" s="16">
        <f t="shared" si="11"/>
        <v>78734.200861785532</v>
      </c>
      <c r="D65" s="16">
        <f t="shared" si="11"/>
        <v>1538.3916578812994</v>
      </c>
      <c r="E65" s="16">
        <f t="shared" si="11"/>
        <v>2305.381145846688</v>
      </c>
      <c r="F65" s="16">
        <f t="shared" si="11"/>
        <v>23412.495336214899</v>
      </c>
      <c r="G65" s="17">
        <f t="shared" si="11"/>
        <v>12383.135506240091</v>
      </c>
      <c r="H65" s="12">
        <f t="shared" si="12"/>
        <v>754254.94576248853</v>
      </c>
    </row>
    <row r="66" spans="1:8" x14ac:dyDescent="0.2">
      <c r="A66" s="4" t="s">
        <v>27</v>
      </c>
      <c r="B66" s="29">
        <f t="shared" si="11"/>
        <v>507579.74852192076</v>
      </c>
      <c r="C66" s="29">
        <f t="shared" si="11"/>
        <v>44269.520806043351</v>
      </c>
      <c r="D66" s="29">
        <f t="shared" si="11"/>
        <v>2018.773463598036</v>
      </c>
      <c r="E66" s="29">
        <f t="shared" si="11"/>
        <v>630.3954367221445</v>
      </c>
      <c r="F66" s="29">
        <f t="shared" si="11"/>
        <v>4001.9830265189667</v>
      </c>
      <c r="G66" s="30">
        <f t="shared" si="11"/>
        <v>12943.377902572674</v>
      </c>
      <c r="H66" s="31">
        <f t="shared" si="12"/>
        <v>571443.79915737582</v>
      </c>
    </row>
    <row r="67" spans="1:8" x14ac:dyDescent="0.2">
      <c r="A67" s="4"/>
      <c r="B67" s="16">
        <f>SUM(B62:B66)</f>
        <v>2589247.1067528557</v>
      </c>
      <c r="C67" s="16">
        <f t="shared" ref="C67:G67" si="13">SUM(C62:C66)</f>
        <v>257048.35391434949</v>
      </c>
      <c r="D67" s="16">
        <f t="shared" si="13"/>
        <v>5095.5567793606351</v>
      </c>
      <c r="E67" s="16">
        <f t="shared" si="13"/>
        <v>5335.9825534338943</v>
      </c>
      <c r="F67" s="16">
        <f t="shared" si="13"/>
        <v>103105.48632349969</v>
      </c>
      <c r="G67" s="17">
        <f t="shared" si="13"/>
        <v>45700.513676500312</v>
      </c>
      <c r="H67" s="12">
        <f t="shared" si="12"/>
        <v>3005533</v>
      </c>
    </row>
    <row r="68" spans="1:8" x14ac:dyDescent="0.2">
      <c r="A68" s="4"/>
      <c r="B68" s="16"/>
      <c r="C68" s="16"/>
      <c r="D68" s="16"/>
      <c r="E68" s="16"/>
      <c r="F68" s="16"/>
      <c r="G68" s="17"/>
      <c r="H68" s="12"/>
    </row>
    <row r="69" spans="1:8" x14ac:dyDescent="0.2">
      <c r="A69" s="4" t="s">
        <v>28</v>
      </c>
      <c r="B69" s="16">
        <f t="shared" ref="B69:G69" si="14">B33*B15</f>
        <v>1765.5965189197007</v>
      </c>
      <c r="C69" s="16">
        <f t="shared" si="14"/>
        <v>7.974350639299093</v>
      </c>
      <c r="D69" s="16">
        <f t="shared" si="14"/>
        <v>0</v>
      </c>
      <c r="E69" s="16">
        <f t="shared" si="14"/>
        <v>0</v>
      </c>
      <c r="F69" s="16">
        <f t="shared" si="14"/>
        <v>0</v>
      </c>
      <c r="G69" s="17">
        <f t="shared" si="14"/>
        <v>0</v>
      </c>
      <c r="H69" s="12">
        <f>SUM(B69:G69)</f>
        <v>1773.5708695589997</v>
      </c>
    </row>
    <row r="70" spans="1:8" x14ac:dyDescent="0.2">
      <c r="A70" s="4" t="s">
        <v>42</v>
      </c>
      <c r="B70" s="16"/>
      <c r="C70" s="16"/>
      <c r="D70" s="16"/>
      <c r="E70" s="16"/>
      <c r="F70" s="16"/>
      <c r="G70" s="17"/>
      <c r="H70" s="12"/>
    </row>
    <row r="71" spans="1:8" x14ac:dyDescent="0.2">
      <c r="A71" s="4" t="s">
        <v>29</v>
      </c>
      <c r="B71" s="16">
        <f t="shared" ref="B71:G75" si="15">B$15*B35</f>
        <v>1249146.51390825</v>
      </c>
      <c r="C71" s="16">
        <f t="shared" si="15"/>
        <v>98781.740395825909</v>
      </c>
      <c r="D71" s="16">
        <f t="shared" si="15"/>
        <v>3344.8395266880448</v>
      </c>
      <c r="E71" s="16">
        <f t="shared" si="15"/>
        <v>1487.5099230188018</v>
      </c>
      <c r="F71" s="16">
        <f t="shared" si="15"/>
        <v>61242.149067979277</v>
      </c>
      <c r="G71" s="17">
        <f t="shared" si="15"/>
        <v>15062.179439400332</v>
      </c>
      <c r="H71" s="12">
        <f t="shared" ref="H71:H76" si="16">SUM(B71:G71)</f>
        <v>1429064.9322611622</v>
      </c>
    </row>
    <row r="72" spans="1:8" x14ac:dyDescent="0.2">
      <c r="A72" s="4" t="s">
        <v>30</v>
      </c>
      <c r="B72" s="16">
        <f t="shared" si="15"/>
        <v>309309.25786760054</v>
      </c>
      <c r="C72" s="16">
        <f t="shared" si="15"/>
        <v>28163.007316058603</v>
      </c>
      <c r="D72" s="16">
        <f t="shared" si="15"/>
        <v>1003.010974061771</v>
      </c>
      <c r="E72" s="16">
        <f t="shared" si="15"/>
        <v>444.42556913780425</v>
      </c>
      <c r="F72" s="16">
        <f t="shared" si="15"/>
        <v>15505.10931701494</v>
      </c>
      <c r="G72" s="17">
        <f t="shared" si="15"/>
        <v>3959.8492967100356</v>
      </c>
      <c r="H72" s="12">
        <f t="shared" si="16"/>
        <v>358384.66034058371</v>
      </c>
    </row>
    <row r="73" spans="1:8" x14ac:dyDescent="0.2">
      <c r="A73" s="4" t="s">
        <v>31</v>
      </c>
      <c r="B73" s="16">
        <f t="shared" si="15"/>
        <v>588177.53749702615</v>
      </c>
      <c r="C73" s="16">
        <f t="shared" si="15"/>
        <v>57337.826657396356</v>
      </c>
      <c r="D73" s="16">
        <f t="shared" si="15"/>
        <v>2274.2263477810848</v>
      </c>
      <c r="E73" s="16">
        <f t="shared" si="15"/>
        <v>1043.0843538809977</v>
      </c>
      <c r="F73" s="16">
        <f t="shared" si="15"/>
        <v>24994.500646192384</v>
      </c>
      <c r="G73" s="17">
        <f t="shared" si="15"/>
        <v>7530.4067515565457</v>
      </c>
      <c r="H73" s="12">
        <f t="shared" si="16"/>
        <v>681357.58225383353</v>
      </c>
    </row>
    <row r="74" spans="1:8" x14ac:dyDescent="0.2">
      <c r="A74" s="4" t="s">
        <v>32</v>
      </c>
      <c r="B74" s="16">
        <f t="shared" si="15"/>
        <v>803886.607186081</v>
      </c>
      <c r="C74" s="16">
        <f t="shared" si="15"/>
        <v>92316.393563535661</v>
      </c>
      <c r="D74" s="16">
        <f t="shared" si="15"/>
        <v>6169.4359986978952</v>
      </c>
      <c r="E74" s="16">
        <f t="shared" si="15"/>
        <v>1570.1087541250056</v>
      </c>
      <c r="F74" s="16">
        <f t="shared" si="15"/>
        <v>31294.409684321967</v>
      </c>
      <c r="G74" s="17">
        <f t="shared" si="15"/>
        <v>11903.451775156816</v>
      </c>
      <c r="H74" s="12">
        <f t="shared" si="16"/>
        <v>947140.40696191823</v>
      </c>
    </row>
    <row r="75" spans="1:8" x14ac:dyDescent="0.2">
      <c r="A75" s="4" t="s">
        <v>33</v>
      </c>
      <c r="B75" s="29">
        <f t="shared" si="15"/>
        <v>501597.34422426799</v>
      </c>
      <c r="C75" s="29">
        <f t="shared" si="15"/>
        <v>37550.417579757523</v>
      </c>
      <c r="D75" s="29">
        <f t="shared" si="15"/>
        <v>4644.7123568091238</v>
      </c>
      <c r="E75" s="29">
        <f t="shared" si="15"/>
        <v>0</v>
      </c>
      <c r="F75" s="29">
        <f t="shared" si="15"/>
        <v>6549.3429096089658</v>
      </c>
      <c r="G75" s="30">
        <f t="shared" si="15"/>
        <v>9130.6011120587227</v>
      </c>
      <c r="H75" s="31">
        <f t="shared" si="16"/>
        <v>559472.41818250238</v>
      </c>
    </row>
    <row r="76" spans="1:8" x14ac:dyDescent="0.2">
      <c r="A76" s="4"/>
      <c r="B76" s="16">
        <f>SUM(B71:B75)</f>
        <v>3452117.2606832259</v>
      </c>
      <c r="C76" s="16">
        <f t="shared" ref="C76:G76" si="17">SUM(C71:C75)</f>
        <v>314149.38551257405</v>
      </c>
      <c r="D76" s="16">
        <f t="shared" si="17"/>
        <v>17436.225204037921</v>
      </c>
      <c r="E76" s="16">
        <f t="shared" si="17"/>
        <v>4545.1286001626095</v>
      </c>
      <c r="F76" s="16">
        <f t="shared" si="17"/>
        <v>139585.51162511754</v>
      </c>
      <c r="G76" s="17">
        <f t="shared" si="17"/>
        <v>47586.48837488245</v>
      </c>
      <c r="H76" s="12">
        <f t="shared" si="16"/>
        <v>3975420.0000000005</v>
      </c>
    </row>
    <row r="77" spans="1:8" x14ac:dyDescent="0.2">
      <c r="A77" s="4"/>
      <c r="B77" s="16"/>
      <c r="C77" s="16"/>
      <c r="D77" s="16"/>
      <c r="E77" s="16"/>
      <c r="F77" s="16"/>
      <c r="G77" s="17"/>
      <c r="H77" s="12"/>
    </row>
    <row r="78" spans="1:8" x14ac:dyDescent="0.2">
      <c r="A78" s="4" t="s">
        <v>43</v>
      </c>
      <c r="B78" s="16">
        <f>B67+B76</f>
        <v>6041364.3674360812</v>
      </c>
      <c r="C78" s="16">
        <f t="shared" ref="C78:G78" si="18">C67+C76</f>
        <v>571197.73942692357</v>
      </c>
      <c r="D78" s="16">
        <f t="shared" si="18"/>
        <v>22531.781983398556</v>
      </c>
      <c r="E78" s="16">
        <f t="shared" si="18"/>
        <v>9881.1111535965028</v>
      </c>
      <c r="F78" s="16">
        <f t="shared" si="18"/>
        <v>242690.99794861721</v>
      </c>
      <c r="G78" s="17">
        <f t="shared" si="18"/>
        <v>93287.002051382762</v>
      </c>
      <c r="H78" s="12">
        <f>SUM(B78:G78)</f>
        <v>6980952.9999999991</v>
      </c>
    </row>
    <row r="79" spans="1:8" x14ac:dyDescent="0.2">
      <c r="A79" s="4"/>
      <c r="B79" s="16"/>
      <c r="C79" s="16"/>
      <c r="D79" s="16"/>
      <c r="E79" s="16"/>
      <c r="F79" s="16"/>
      <c r="G79" s="17"/>
      <c r="H79" s="12"/>
    </row>
    <row r="80" spans="1:8" x14ac:dyDescent="0.2">
      <c r="A80" s="4" t="s">
        <v>19</v>
      </c>
      <c r="B80" s="16">
        <f>B43*B$14</f>
        <v>778920.32291009987</v>
      </c>
      <c r="C80" s="16">
        <f t="shared" ref="C80:G80" si="19">C43*C$14</f>
        <v>72714.190435966637</v>
      </c>
      <c r="D80" s="16">
        <f t="shared" si="19"/>
        <v>1438.1970574192665</v>
      </c>
      <c r="E80" s="16">
        <f t="shared" si="19"/>
        <v>1975.8068852869628</v>
      </c>
      <c r="F80" s="16">
        <f t="shared" si="19"/>
        <v>27720.202048778716</v>
      </c>
      <c r="G80" s="17">
        <f t="shared" si="19"/>
        <v>14285.483411486541</v>
      </c>
      <c r="H80" s="12">
        <f>SUM(B80:G80)</f>
        <v>897054.20274903788</v>
      </c>
    </row>
    <row r="81" spans="1:8" x14ac:dyDescent="0.2">
      <c r="A81" s="4" t="s">
        <v>246</v>
      </c>
      <c r="B81" s="16">
        <f t="shared" ref="B81:G82" si="20">B44*B$14</f>
        <v>1011317.8135644735</v>
      </c>
      <c r="C81" s="16">
        <f t="shared" si="20"/>
        <v>112398.43065453005</v>
      </c>
      <c r="D81" s="16">
        <f t="shared" si="20"/>
        <v>2206.9515820614333</v>
      </c>
      <c r="E81" s="16">
        <f t="shared" si="20"/>
        <v>2269.3055377377555</v>
      </c>
      <c r="F81" s="16">
        <f t="shared" si="20"/>
        <v>46469.036795674685</v>
      </c>
      <c r="G81" s="17">
        <f t="shared" si="20"/>
        <v>19231.135992169337</v>
      </c>
      <c r="H81" s="12">
        <f t="shared" ref="H81:H83" si="21">SUM(B81:G81)</f>
        <v>1193892.6741266465</v>
      </c>
    </row>
    <row r="82" spans="1:8" x14ac:dyDescent="0.2">
      <c r="A82" s="4" t="s">
        <v>35</v>
      </c>
      <c r="B82" s="29">
        <f t="shared" si="20"/>
        <v>799008.97027828195</v>
      </c>
      <c r="C82" s="29">
        <f t="shared" si="20"/>
        <v>71935.732823852828</v>
      </c>
      <c r="D82" s="29">
        <f t="shared" si="20"/>
        <v>1450.4081398799353</v>
      </c>
      <c r="E82" s="29">
        <f t="shared" si="20"/>
        <v>1090.8701304091751</v>
      </c>
      <c r="F82" s="29">
        <f t="shared" si="20"/>
        <v>28916.247479046298</v>
      </c>
      <c r="G82" s="30">
        <f t="shared" si="20"/>
        <v>12183.894272844429</v>
      </c>
      <c r="H82" s="31">
        <f t="shared" si="21"/>
        <v>914586.12312431459</v>
      </c>
    </row>
    <row r="83" spans="1:8" x14ac:dyDescent="0.2">
      <c r="A83" s="4" t="s">
        <v>36</v>
      </c>
      <c r="B83" s="16">
        <f>SUM(B80:B82)</f>
        <v>2589247.1067528557</v>
      </c>
      <c r="C83" s="16">
        <f t="shared" ref="C83:G83" si="22">SUM(C80:C82)</f>
        <v>257048.35391434951</v>
      </c>
      <c r="D83" s="16">
        <f t="shared" si="22"/>
        <v>5095.5567793606351</v>
      </c>
      <c r="E83" s="16">
        <f t="shared" si="22"/>
        <v>5335.9825534338943</v>
      </c>
      <c r="F83" s="16">
        <f t="shared" si="22"/>
        <v>103105.4863234997</v>
      </c>
      <c r="G83" s="17">
        <f t="shared" si="22"/>
        <v>45700.513676500304</v>
      </c>
      <c r="H83" s="12">
        <f t="shared" si="21"/>
        <v>3005533</v>
      </c>
    </row>
    <row r="84" spans="1:8" x14ac:dyDescent="0.2">
      <c r="A84" s="4"/>
      <c r="B84" s="16"/>
      <c r="C84" s="16"/>
      <c r="D84" s="16"/>
      <c r="E84" s="16"/>
      <c r="F84" s="16"/>
      <c r="G84" s="17"/>
      <c r="H84" s="12"/>
    </row>
    <row r="85" spans="1:8" x14ac:dyDescent="0.2">
      <c r="A85" s="4" t="s">
        <v>37</v>
      </c>
      <c r="B85" s="16">
        <f>B48*B$15</f>
        <v>1012182.3611148929</v>
      </c>
      <c r="C85" s="16">
        <f t="shared" ref="C85:G85" si="23">C48*C$15</f>
        <v>82395.336178311962</v>
      </c>
      <c r="D85" s="16">
        <f t="shared" si="23"/>
        <v>4572.9389847091015</v>
      </c>
      <c r="E85" s="16">
        <f t="shared" si="23"/>
        <v>1500.7147658417834</v>
      </c>
      <c r="F85" s="16">
        <f t="shared" si="23"/>
        <v>37323.737317632556</v>
      </c>
      <c r="G85" s="17">
        <f t="shared" si="23"/>
        <v>11910.425189711974</v>
      </c>
      <c r="H85" s="12">
        <f t="shared" ref="H85:H88" si="24">SUM(B85:G85)</f>
        <v>1149885.5135511004</v>
      </c>
    </row>
    <row r="86" spans="1:8" x14ac:dyDescent="0.2">
      <c r="A86" s="4" t="s">
        <v>247</v>
      </c>
      <c r="B86" s="16">
        <f t="shared" ref="B86:G87" si="25">B49*B$15</f>
        <v>1280351.3458294403</v>
      </c>
      <c r="C86" s="16">
        <f t="shared" si="25"/>
        <v>124845.03938737689</v>
      </c>
      <c r="D86" s="16">
        <f t="shared" si="25"/>
        <v>7451.444523184653</v>
      </c>
      <c r="E86" s="16">
        <f t="shared" si="25"/>
        <v>1816.5241765746923</v>
      </c>
      <c r="F86" s="16">
        <f t="shared" si="25"/>
        <v>57262.427452677111</v>
      </c>
      <c r="G86" s="17">
        <f t="shared" si="25"/>
        <v>17861.303978349079</v>
      </c>
      <c r="H86" s="12">
        <f t="shared" si="24"/>
        <v>1489588.0853476028</v>
      </c>
    </row>
    <row r="87" spans="1:8" x14ac:dyDescent="0.2">
      <c r="A87" s="4" t="s">
        <v>38</v>
      </c>
      <c r="B87" s="29">
        <f t="shared" si="25"/>
        <v>1159583.5537388925</v>
      </c>
      <c r="C87" s="29">
        <f t="shared" si="25"/>
        <v>106909.00994688521</v>
      </c>
      <c r="D87" s="29">
        <f t="shared" si="25"/>
        <v>5411.8416961441635</v>
      </c>
      <c r="E87" s="29">
        <f t="shared" si="25"/>
        <v>1227.8896577461339</v>
      </c>
      <c r="F87" s="29">
        <f t="shared" si="25"/>
        <v>44999.346854807853</v>
      </c>
      <c r="G87" s="30">
        <f t="shared" si="25"/>
        <v>17814.759206821403</v>
      </c>
      <c r="H87" s="31">
        <f t="shared" si="24"/>
        <v>1335946.4011012972</v>
      </c>
    </row>
    <row r="88" spans="1:8" x14ac:dyDescent="0.2">
      <c r="A88" s="4" t="s">
        <v>39</v>
      </c>
      <c r="B88" s="16">
        <f>SUM(B85:B87)</f>
        <v>3452117.2606832259</v>
      </c>
      <c r="C88" s="16">
        <f t="shared" ref="C88:G88" si="26">SUM(C85:C87)</f>
        <v>314149.38551257405</v>
      </c>
      <c r="D88" s="16">
        <f t="shared" si="26"/>
        <v>17436.225204037917</v>
      </c>
      <c r="E88" s="16">
        <f t="shared" si="26"/>
        <v>4545.1286001626095</v>
      </c>
      <c r="F88" s="16">
        <f t="shared" si="26"/>
        <v>139585.51162511751</v>
      </c>
      <c r="G88" s="17">
        <f t="shared" si="26"/>
        <v>47586.48837488245</v>
      </c>
      <c r="H88" s="12">
        <f t="shared" si="24"/>
        <v>3975420.0000000005</v>
      </c>
    </row>
    <row r="89" spans="1:8" x14ac:dyDescent="0.2">
      <c r="A89" s="4"/>
      <c r="B89" s="16"/>
      <c r="C89" s="16"/>
      <c r="D89" s="16"/>
      <c r="E89" s="16"/>
      <c r="F89" s="16"/>
      <c r="G89" s="17"/>
      <c r="H89" s="12"/>
    </row>
    <row r="90" spans="1:8" x14ac:dyDescent="0.2">
      <c r="A90" s="4" t="s">
        <v>44</v>
      </c>
      <c r="B90" s="16">
        <f t="shared" ref="B90:G90" si="27">B83+B88</f>
        <v>6041364.3674360812</v>
      </c>
      <c r="C90" s="16">
        <f t="shared" si="27"/>
        <v>571197.73942692357</v>
      </c>
      <c r="D90" s="16">
        <f t="shared" si="27"/>
        <v>22531.781983398552</v>
      </c>
      <c r="E90" s="16">
        <f t="shared" si="27"/>
        <v>9881.1111535965028</v>
      </c>
      <c r="F90" s="16">
        <f t="shared" si="27"/>
        <v>242690.99794861721</v>
      </c>
      <c r="G90" s="17">
        <f t="shared" si="27"/>
        <v>93287.002051382762</v>
      </c>
      <c r="H90" s="12">
        <f>SUM(B90:G90)</f>
        <v>6980952.9999999991</v>
      </c>
    </row>
    <row r="91" spans="1:8" x14ac:dyDescent="0.2">
      <c r="A91" s="4"/>
      <c r="B91" s="16"/>
      <c r="C91" s="16"/>
      <c r="D91" s="16"/>
      <c r="E91" s="16"/>
      <c r="F91" s="16"/>
      <c r="G91" s="17"/>
      <c r="H91" s="12"/>
    </row>
    <row r="92" spans="1:8" x14ac:dyDescent="0.2">
      <c r="A92" s="4" t="s">
        <v>68</v>
      </c>
      <c r="B92" s="16">
        <f>B$14*B$43*B26</f>
        <v>247795.00866847014</v>
      </c>
      <c r="C92" s="16">
        <f t="shared" ref="C92:G92" si="28">C$14*C$43*C26</f>
        <v>19989.425399877859</v>
      </c>
      <c r="D92" s="16">
        <f t="shared" si="28"/>
        <v>217.10192343307048</v>
      </c>
      <c r="E92" s="16">
        <f t="shared" si="28"/>
        <v>444.37396822916895</v>
      </c>
      <c r="F92" s="16">
        <f t="shared" si="28"/>
        <v>11887.101878573747</v>
      </c>
      <c r="G92" s="17">
        <f t="shared" si="28"/>
        <v>3350.7843089259241</v>
      </c>
      <c r="H92" s="12">
        <f>SUM(B92:G92)</f>
        <v>283683.79614750994</v>
      </c>
    </row>
    <row r="93" spans="1:8" x14ac:dyDescent="0.2">
      <c r="A93" s="4" t="s">
        <v>69</v>
      </c>
      <c r="B93" s="16">
        <f t="shared" ref="B93:G96" si="29">B$14*B$43*B27</f>
        <v>62675.451789749153</v>
      </c>
      <c r="C93" s="16">
        <f t="shared" si="29"/>
        <v>5822.3453249635531</v>
      </c>
      <c r="D93" s="16">
        <f t="shared" si="29"/>
        <v>65.00675464013041</v>
      </c>
      <c r="E93" s="16">
        <f t="shared" si="29"/>
        <v>133.70544176806854</v>
      </c>
      <c r="F93" s="16">
        <f t="shared" si="29"/>
        <v>2950.629392548547</v>
      </c>
      <c r="G93" s="17">
        <f t="shared" si="29"/>
        <v>998.17003713527868</v>
      </c>
      <c r="H93" s="12">
        <f t="shared" ref="H93:H97" si="30">SUM(B93:G93)</f>
        <v>72645.308740804729</v>
      </c>
    </row>
    <row r="94" spans="1:8" x14ac:dyDescent="0.2">
      <c r="A94" s="4" t="s">
        <v>70</v>
      </c>
      <c r="B94" s="16">
        <f t="shared" si="29"/>
        <v>124463.73653871023</v>
      </c>
      <c r="C94" s="16">
        <f t="shared" si="29"/>
        <v>12106.958446792858</v>
      </c>
      <c r="D94" s="16">
        <f t="shared" si="29"/>
        <v>152.09516879294006</v>
      </c>
      <c r="E94" s="16">
        <f t="shared" si="29"/>
        <v>310.66852646110044</v>
      </c>
      <c r="F94" s="16">
        <f t="shared" si="29"/>
        <v>5512.0106171513526</v>
      </c>
      <c r="G94" s="17">
        <f t="shared" si="29"/>
        <v>2019.7364942637494</v>
      </c>
      <c r="H94" s="12">
        <f t="shared" si="30"/>
        <v>144565.20579217223</v>
      </c>
    </row>
    <row r="95" spans="1:8" x14ac:dyDescent="0.2">
      <c r="A95" s="4" t="s">
        <v>71</v>
      </c>
      <c r="B95" s="16">
        <f t="shared" si="29"/>
        <v>191291.47556859846</v>
      </c>
      <c r="C95" s="16">
        <f t="shared" si="29"/>
        <v>22272.438582490075</v>
      </c>
      <c r="D95" s="16">
        <f t="shared" si="29"/>
        <v>434.20384686614096</v>
      </c>
      <c r="E95" s="16">
        <f t="shared" si="29"/>
        <v>853.63621330495869</v>
      </c>
      <c r="F95" s="16">
        <f t="shared" si="29"/>
        <v>6294.5156880371287</v>
      </c>
      <c r="G95" s="17">
        <f t="shared" si="29"/>
        <v>3870.8334463983538</v>
      </c>
      <c r="H95" s="12">
        <f t="shared" si="30"/>
        <v>225017.10334569513</v>
      </c>
    </row>
    <row r="96" spans="1:8" x14ac:dyDescent="0.2">
      <c r="A96" s="4" t="s">
        <v>72</v>
      </c>
      <c r="B96" s="29">
        <f t="shared" si="29"/>
        <v>152694.65034457191</v>
      </c>
      <c r="C96" s="29">
        <f t="shared" si="29"/>
        <v>12523.022681842293</v>
      </c>
      <c r="D96" s="29">
        <f t="shared" si="29"/>
        <v>569.78936368698442</v>
      </c>
      <c r="E96" s="29">
        <f t="shared" si="29"/>
        <v>233.42273552366584</v>
      </c>
      <c r="F96" s="29">
        <f t="shared" si="29"/>
        <v>1075.9444724679443</v>
      </c>
      <c r="G96" s="30">
        <f t="shared" si="29"/>
        <v>4045.9591247632338</v>
      </c>
      <c r="H96" s="31">
        <f t="shared" si="30"/>
        <v>171142.78872285603</v>
      </c>
    </row>
    <row r="97" spans="1:8" x14ac:dyDescent="0.2">
      <c r="A97" s="4"/>
      <c r="B97" s="16">
        <f>SUM(B92:B96)</f>
        <v>778920.32291009987</v>
      </c>
      <c r="C97" s="16">
        <f t="shared" ref="C97:G97" si="31">SUM(C92:C96)</f>
        <v>72714.190435966637</v>
      </c>
      <c r="D97" s="16">
        <f t="shared" si="31"/>
        <v>1438.1970574192665</v>
      </c>
      <c r="E97" s="16">
        <f t="shared" si="31"/>
        <v>1975.8068852869624</v>
      </c>
      <c r="F97" s="16">
        <f t="shared" si="31"/>
        <v>27720.202048778719</v>
      </c>
      <c r="G97" s="17">
        <f t="shared" si="31"/>
        <v>14285.483411486541</v>
      </c>
      <c r="H97" s="12">
        <f t="shared" si="30"/>
        <v>897054.20274903788</v>
      </c>
    </row>
    <row r="98" spans="1:8" x14ac:dyDescent="0.2">
      <c r="B98" s="16"/>
      <c r="C98" s="16"/>
      <c r="D98" s="16"/>
      <c r="E98" s="16"/>
      <c r="F98" s="16"/>
      <c r="G98" s="17"/>
      <c r="H98" s="12"/>
    </row>
    <row r="99" spans="1:8" x14ac:dyDescent="0.2">
      <c r="A99" s="4" t="s">
        <v>248</v>
      </c>
      <c r="B99" s="16">
        <f>B$14*B$44*B26</f>
        <v>321726.75305547297</v>
      </c>
      <c r="C99" s="16">
        <f t="shared" ref="C99:G99" si="32">C$14*C$44*C26</f>
        <v>30898.783733425815</v>
      </c>
      <c r="D99" s="16">
        <f t="shared" si="32"/>
        <v>333.14866757477796</v>
      </c>
      <c r="E99" s="16">
        <f t="shared" si="32"/>
        <v>510.3840433183293</v>
      </c>
      <c r="F99" s="16">
        <f t="shared" si="32"/>
        <v>19927.061628820768</v>
      </c>
      <c r="G99" s="17">
        <f t="shared" si="32"/>
        <v>4510.830111186001</v>
      </c>
      <c r="H99" s="12">
        <f>SUM(B99:G99)</f>
        <v>377906.96123979875</v>
      </c>
    </row>
    <row r="100" spans="1:8" x14ac:dyDescent="0.2">
      <c r="A100" s="4" t="s">
        <v>249</v>
      </c>
      <c r="B100" s="16">
        <f t="shared" ref="B100:G103" si="33">B$14*B$44*B27</f>
        <v>81375.204887920641</v>
      </c>
      <c r="C100" s="16">
        <f t="shared" si="33"/>
        <v>8999.9279828459185</v>
      </c>
      <c r="D100" s="16">
        <f t="shared" si="33"/>
        <v>99.754591526668293</v>
      </c>
      <c r="E100" s="16">
        <f t="shared" si="33"/>
        <v>153.56688029047078</v>
      </c>
      <c r="F100" s="16">
        <f t="shared" si="33"/>
        <v>4946.3169702537771</v>
      </c>
      <c r="G100" s="17">
        <f t="shared" si="33"/>
        <v>1343.7377773315227</v>
      </c>
      <c r="H100" s="12">
        <f t="shared" ref="H100:H104" si="34">SUM(B100:G100)</f>
        <v>96918.509090168998</v>
      </c>
    </row>
    <row r="101" spans="1:8" x14ac:dyDescent="0.2">
      <c r="A101" s="4" t="s">
        <v>250</v>
      </c>
      <c r="B101" s="16">
        <f t="shared" si="33"/>
        <v>161598.54891720528</v>
      </c>
      <c r="C101" s="16">
        <f t="shared" si="33"/>
        <v>18714.409405650615</v>
      </c>
      <c r="D101" s="16">
        <f t="shared" si="33"/>
        <v>233.39407604810967</v>
      </c>
      <c r="E101" s="16">
        <f t="shared" si="33"/>
        <v>356.81716302785856</v>
      </c>
      <c r="F101" s="16">
        <f t="shared" si="33"/>
        <v>9240.1138972881527</v>
      </c>
      <c r="G101" s="17">
        <f t="shared" si="33"/>
        <v>2718.9718451040953</v>
      </c>
      <c r="H101" s="12">
        <f t="shared" si="34"/>
        <v>192862.25530432409</v>
      </c>
    </row>
    <row r="102" spans="1:8" x14ac:dyDescent="0.2">
      <c r="A102" s="4" t="s">
        <v>251</v>
      </c>
      <c r="B102" s="16">
        <f t="shared" si="33"/>
        <v>248364.91119244415</v>
      </c>
      <c r="C102" s="16">
        <f t="shared" si="33"/>
        <v>34427.766141820917</v>
      </c>
      <c r="D102" s="16">
        <f t="shared" si="33"/>
        <v>666.29733514955592</v>
      </c>
      <c r="E102" s="16">
        <f t="shared" si="33"/>
        <v>980.44064958558977</v>
      </c>
      <c r="F102" s="16">
        <f t="shared" si="33"/>
        <v>10551.874066561348</v>
      </c>
      <c r="G102" s="17">
        <f t="shared" si="33"/>
        <v>5210.9209234647815</v>
      </c>
      <c r="H102" s="12">
        <f t="shared" si="34"/>
        <v>300202.2103090263</v>
      </c>
    </row>
    <row r="103" spans="1:8" x14ac:dyDescent="0.2">
      <c r="A103" s="4" t="s">
        <v>252</v>
      </c>
      <c r="B103" s="29">
        <f t="shared" si="33"/>
        <v>198252.39551143048</v>
      </c>
      <c r="C103" s="29">
        <f t="shared" si="33"/>
        <v>19357.543390786788</v>
      </c>
      <c r="D103" s="29">
        <f t="shared" si="33"/>
        <v>874.35691176232126</v>
      </c>
      <c r="E103" s="29">
        <f t="shared" si="33"/>
        <v>268.09680151550668</v>
      </c>
      <c r="F103" s="29">
        <f t="shared" si="33"/>
        <v>1803.6702327506478</v>
      </c>
      <c r="G103" s="30">
        <f t="shared" si="33"/>
        <v>5446.6753350829358</v>
      </c>
      <c r="H103" s="31">
        <f t="shared" si="34"/>
        <v>226002.73818332868</v>
      </c>
    </row>
    <row r="104" spans="1:8" x14ac:dyDescent="0.2">
      <c r="A104" s="4"/>
      <c r="B104" s="16">
        <f>SUM(B99:B103)</f>
        <v>1011317.8135644735</v>
      </c>
      <c r="C104" s="16">
        <f t="shared" ref="C104:G104" si="35">SUM(C99:C103)</f>
        <v>112398.43065453005</v>
      </c>
      <c r="D104" s="16">
        <f t="shared" si="35"/>
        <v>2206.9515820614333</v>
      </c>
      <c r="E104" s="16">
        <f t="shared" si="35"/>
        <v>2269.305537737755</v>
      </c>
      <c r="F104" s="16">
        <f t="shared" si="35"/>
        <v>46469.036795674692</v>
      </c>
      <c r="G104" s="17">
        <f t="shared" si="35"/>
        <v>19231.135992169337</v>
      </c>
      <c r="H104" s="12">
        <f t="shared" si="34"/>
        <v>1193892.6741266465</v>
      </c>
    </row>
    <row r="105" spans="1:8" x14ac:dyDescent="0.2">
      <c r="B105" s="16"/>
      <c r="C105" s="16"/>
      <c r="D105" s="16"/>
      <c r="E105" s="16"/>
      <c r="F105" s="16"/>
      <c r="G105" s="17"/>
      <c r="H105" s="12"/>
    </row>
    <row r="106" spans="1:8" x14ac:dyDescent="0.2">
      <c r="A106" s="4" t="s">
        <v>73</v>
      </c>
      <c r="B106" s="16">
        <f>B$14*B$45*B26</f>
        <v>254185.73491135321</v>
      </c>
      <c r="C106" s="16">
        <f t="shared" ref="C106:G106" si="36">C$14*C$45*C26</f>
        <v>19775.424250019507</v>
      </c>
      <c r="D106" s="16">
        <f t="shared" si="36"/>
        <v>218.94523793280126</v>
      </c>
      <c r="E106" s="16">
        <f t="shared" si="36"/>
        <v>245.34497388503192</v>
      </c>
      <c r="F106" s="16">
        <f t="shared" si="36"/>
        <v>12399.995466289127</v>
      </c>
      <c r="G106" s="17">
        <f t="shared" si="36"/>
        <v>2857.8383086590457</v>
      </c>
      <c r="H106" s="12">
        <f>SUM(B106:G106)</f>
        <v>289683.28314813867</v>
      </c>
    </row>
    <row r="107" spans="1:8" x14ac:dyDescent="0.2">
      <c r="A107" s="4" t="s">
        <v>74</v>
      </c>
      <c r="B107" s="16">
        <f t="shared" ref="B107:G110" si="37">B$14*B$45*B27</f>
        <v>64291.875206385419</v>
      </c>
      <c r="C107" s="16">
        <f t="shared" si="37"/>
        <v>5760.0129382396099</v>
      </c>
      <c r="D107" s="16">
        <f t="shared" si="37"/>
        <v>65.558697669992767</v>
      </c>
      <c r="E107" s="16">
        <f t="shared" si="37"/>
        <v>73.820611611425548</v>
      </c>
      <c r="F107" s="16">
        <f t="shared" si="37"/>
        <v>3077.9403982605845</v>
      </c>
      <c r="G107" s="17">
        <f t="shared" si="37"/>
        <v>851.32563235477539</v>
      </c>
      <c r="H107" s="12">
        <f t="shared" ref="H107:H111" si="38">SUM(B107:G107)</f>
        <v>74120.533484521817</v>
      </c>
    </row>
    <row r="108" spans="1:8" x14ac:dyDescent="0.2">
      <c r="A108" s="4" t="s">
        <v>75</v>
      </c>
      <c r="B108" s="16">
        <f t="shared" si="37"/>
        <v>127673.70300114782</v>
      </c>
      <c r="C108" s="16">
        <f t="shared" si="37"/>
        <v>11977.344764704889</v>
      </c>
      <c r="D108" s="16">
        <f t="shared" si="37"/>
        <v>153.38654026280847</v>
      </c>
      <c r="E108" s="16">
        <f t="shared" si="37"/>
        <v>171.52436227360641</v>
      </c>
      <c r="F108" s="16">
        <f t="shared" si="37"/>
        <v>5749.8377115797903</v>
      </c>
      <c r="G108" s="17">
        <f t="shared" si="37"/>
        <v>1722.6057527271496</v>
      </c>
      <c r="H108" s="12">
        <f t="shared" si="38"/>
        <v>147448.40213269606</v>
      </c>
    </row>
    <row r="109" spans="1:8" x14ac:dyDescent="0.2">
      <c r="A109" s="4" t="s">
        <v>76</v>
      </c>
      <c r="B109" s="16">
        <f t="shared" si="37"/>
        <v>196224.95449347727</v>
      </c>
      <c r="C109" s="16">
        <f t="shared" si="37"/>
        <v>22033.996137474547</v>
      </c>
      <c r="D109" s="16">
        <f t="shared" si="37"/>
        <v>437.89047586560253</v>
      </c>
      <c r="E109" s="16">
        <f t="shared" si="37"/>
        <v>471.30428295613916</v>
      </c>
      <c r="F109" s="16">
        <f t="shared" si="37"/>
        <v>6566.1055816164253</v>
      </c>
      <c r="G109" s="17">
        <f t="shared" si="37"/>
        <v>3301.3811363769541</v>
      </c>
      <c r="H109" s="12">
        <f t="shared" si="38"/>
        <v>229035.63210776696</v>
      </c>
    </row>
    <row r="110" spans="1:8" x14ac:dyDescent="0.2">
      <c r="A110" s="4" t="s">
        <v>77</v>
      </c>
      <c r="B110" s="29">
        <f t="shared" si="37"/>
        <v>156632.70266591827</v>
      </c>
      <c r="C110" s="29">
        <f t="shared" si="37"/>
        <v>12388.954733414277</v>
      </c>
      <c r="D110" s="29">
        <f t="shared" si="37"/>
        <v>574.62718814873028</v>
      </c>
      <c r="E110" s="29">
        <f t="shared" si="37"/>
        <v>128.87589968297186</v>
      </c>
      <c r="F110" s="29">
        <f t="shared" si="37"/>
        <v>1122.3683213003753</v>
      </c>
      <c r="G110" s="30">
        <f t="shared" si="37"/>
        <v>3450.7434427265039</v>
      </c>
      <c r="H110" s="31">
        <f t="shared" si="38"/>
        <v>174298.27225119114</v>
      </c>
    </row>
    <row r="111" spans="1:8" x14ac:dyDescent="0.2">
      <c r="A111" s="4"/>
      <c r="B111" s="16">
        <f>SUM(B106:B110)</f>
        <v>799008.97027828195</v>
      </c>
      <c r="C111" s="16">
        <f t="shared" ref="C111:G111" si="39">SUM(C106:C110)</f>
        <v>71935.732823852828</v>
      </c>
      <c r="D111" s="16">
        <f t="shared" si="39"/>
        <v>1450.4081398799353</v>
      </c>
      <c r="E111" s="16">
        <f t="shared" si="39"/>
        <v>1090.8701304091751</v>
      </c>
      <c r="F111" s="16">
        <f t="shared" si="39"/>
        <v>28916.247479046306</v>
      </c>
      <c r="G111" s="17">
        <f t="shared" si="39"/>
        <v>12183.894272844429</v>
      </c>
      <c r="H111" s="12">
        <f t="shared" si="38"/>
        <v>914586.12312431459</v>
      </c>
    </row>
    <row r="112" spans="1:8" x14ac:dyDescent="0.2">
      <c r="A112" s="4"/>
      <c r="B112" s="16"/>
      <c r="C112" s="16"/>
      <c r="D112" s="16"/>
      <c r="E112" s="16"/>
      <c r="F112" s="16"/>
      <c r="G112" s="17"/>
      <c r="H112" s="12"/>
    </row>
    <row r="113" spans="1:8" x14ac:dyDescent="0.2">
      <c r="A113" s="4" t="s">
        <v>78</v>
      </c>
      <c r="B113" s="16">
        <f>B$15*B$48*B35</f>
        <v>366257.56668991403</v>
      </c>
      <c r="C113" s="16">
        <f t="shared" ref="C113:G113" si="40">C$15*C$48*C35</f>
        <v>25908.548873691936</v>
      </c>
      <c r="D113" s="16">
        <f t="shared" si="40"/>
        <v>877.23959114989373</v>
      </c>
      <c r="E113" s="16">
        <f t="shared" si="40"/>
        <v>491.14740245867307</v>
      </c>
      <c r="F113" s="16">
        <f t="shared" si="40"/>
        <v>16375.523920558824</v>
      </c>
      <c r="G113" s="17">
        <f t="shared" si="40"/>
        <v>3769.91384600017</v>
      </c>
      <c r="H113" s="12">
        <f>SUM(B113:G113)</f>
        <v>413679.94032377348</v>
      </c>
    </row>
    <row r="114" spans="1:8" x14ac:dyDescent="0.2">
      <c r="A114" s="4" t="s">
        <v>79</v>
      </c>
      <c r="B114" s="16">
        <f t="shared" ref="B114:G117" si="41">B$15*B$48*B36</f>
        <v>90691.407997293936</v>
      </c>
      <c r="C114" s="16">
        <f t="shared" si="41"/>
        <v>7386.6146572679772</v>
      </c>
      <c r="D114" s="16">
        <f t="shared" si="41"/>
        <v>263.05624822486931</v>
      </c>
      <c r="E114" s="16">
        <f t="shared" si="41"/>
        <v>146.74084555030626</v>
      </c>
      <c r="F114" s="16">
        <f t="shared" si="41"/>
        <v>4145.9075551026444</v>
      </c>
      <c r="G114" s="17">
        <f t="shared" si="41"/>
        <v>991.11093130992049</v>
      </c>
      <c r="H114" s="12">
        <f t="shared" ref="H114:H118" si="42">SUM(B114:G114)</f>
        <v>103624.83823474964</v>
      </c>
    </row>
    <row r="115" spans="1:8" x14ac:dyDescent="0.2">
      <c r="A115" s="4" t="s">
        <v>80</v>
      </c>
      <c r="B115" s="16">
        <f t="shared" si="41"/>
        <v>172457.33087892155</v>
      </c>
      <c r="C115" s="16">
        <f t="shared" si="41"/>
        <v>15038.608130528568</v>
      </c>
      <c r="D115" s="16">
        <f t="shared" si="41"/>
        <v>596.45354450986838</v>
      </c>
      <c r="E115" s="16">
        <f t="shared" si="41"/>
        <v>344.40655690836684</v>
      </c>
      <c r="F115" s="16">
        <f t="shared" si="41"/>
        <v>6683.2736839431</v>
      </c>
      <c r="G115" s="17">
        <f t="shared" si="41"/>
        <v>1884.7859828601559</v>
      </c>
      <c r="H115" s="12">
        <f t="shared" si="42"/>
        <v>197004.85877767159</v>
      </c>
    </row>
    <row r="116" spans="1:8" x14ac:dyDescent="0.2">
      <c r="A116" s="4" t="s">
        <v>81</v>
      </c>
      <c r="B116" s="16">
        <f t="shared" si="41"/>
        <v>235704.57857773014</v>
      </c>
      <c r="C116" s="16">
        <f t="shared" si="41"/>
        <v>24212.81286298242</v>
      </c>
      <c r="D116" s="16">
        <f t="shared" si="41"/>
        <v>1618.0368205831519</v>
      </c>
      <c r="E116" s="16">
        <f t="shared" si="41"/>
        <v>518.41996092443719</v>
      </c>
      <c r="F116" s="16">
        <f t="shared" si="41"/>
        <v>8367.8048886975666</v>
      </c>
      <c r="G116" s="17">
        <f t="shared" si="41"/>
        <v>2979.3156988272867</v>
      </c>
      <c r="H116" s="12">
        <f t="shared" si="42"/>
        <v>273400.96880974498</v>
      </c>
    </row>
    <row r="117" spans="1:8" x14ac:dyDescent="0.2">
      <c r="A117" s="4" t="s">
        <v>82</v>
      </c>
      <c r="B117" s="29">
        <f t="shared" si="41"/>
        <v>147071.47697103317</v>
      </c>
      <c r="C117" s="29">
        <f t="shared" si="41"/>
        <v>9848.75165384106</v>
      </c>
      <c r="D117" s="29">
        <f t="shared" si="41"/>
        <v>1218.1527802413179</v>
      </c>
      <c r="E117" s="29">
        <f t="shared" si="41"/>
        <v>0</v>
      </c>
      <c r="F117" s="29">
        <f t="shared" si="41"/>
        <v>1751.227269330421</v>
      </c>
      <c r="G117" s="30">
        <f t="shared" si="41"/>
        <v>2285.2987307144413</v>
      </c>
      <c r="H117" s="31">
        <f t="shared" si="42"/>
        <v>162174.9074051604</v>
      </c>
    </row>
    <row r="118" spans="1:8" x14ac:dyDescent="0.2">
      <c r="A118" s="4"/>
      <c r="B118" s="16">
        <f>SUM(B113:B117)</f>
        <v>1012182.3611148928</v>
      </c>
      <c r="C118" s="16">
        <f t="shared" ref="C118:G118" si="43">SUM(C113:C117)</f>
        <v>82395.336178311962</v>
      </c>
      <c r="D118" s="16">
        <f t="shared" si="43"/>
        <v>4572.9389847091006</v>
      </c>
      <c r="E118" s="16">
        <f t="shared" si="43"/>
        <v>1500.7147658417834</v>
      </c>
      <c r="F118" s="16">
        <f t="shared" si="43"/>
        <v>37323.737317632556</v>
      </c>
      <c r="G118" s="17">
        <f t="shared" si="43"/>
        <v>11910.425189711974</v>
      </c>
      <c r="H118" s="12">
        <f t="shared" si="42"/>
        <v>1149885.5135511004</v>
      </c>
    </row>
    <row r="119" spans="1:8" x14ac:dyDescent="0.2">
      <c r="B119" s="16"/>
      <c r="C119" s="16"/>
      <c r="D119" s="16"/>
      <c r="E119" s="16"/>
      <c r="F119" s="16"/>
      <c r="G119" s="17"/>
      <c r="H119" s="12"/>
    </row>
    <row r="120" spans="1:8" x14ac:dyDescent="0.2">
      <c r="A120" s="4" t="s">
        <v>253</v>
      </c>
      <c r="B120" s="16">
        <f>B$15*B$49*B35</f>
        <v>463294.3493651913</v>
      </c>
      <c r="C120" s="16">
        <f t="shared" ref="C120:G120" si="44">C$15*C$49*C35</f>
        <v>39256.515655278628</v>
      </c>
      <c r="D120" s="16">
        <f t="shared" si="44"/>
        <v>1429.4313063987752</v>
      </c>
      <c r="E120" s="16">
        <f t="shared" si="44"/>
        <v>594.50413305395602</v>
      </c>
      <c r="F120" s="16">
        <f t="shared" si="44"/>
        <v>25123.482209740749</v>
      </c>
      <c r="G120" s="17">
        <f t="shared" si="44"/>
        <v>5653.4990231716883</v>
      </c>
      <c r="H120" s="12">
        <f>SUM(B120:G120)</f>
        <v>535351.78169283515</v>
      </c>
    </row>
    <row r="121" spans="1:8" x14ac:dyDescent="0.2">
      <c r="A121" s="4" t="s">
        <v>254</v>
      </c>
      <c r="B121" s="16">
        <f t="shared" ref="B121:G124" si="45">B$15*B$49*B36</f>
        <v>114719.31417240112</v>
      </c>
      <c r="C121" s="16">
        <f t="shared" si="45"/>
        <v>11192.165001066312</v>
      </c>
      <c r="D121" s="16">
        <f t="shared" si="45"/>
        <v>428.64097830279621</v>
      </c>
      <c r="E121" s="16">
        <f t="shared" si="45"/>
        <v>177.62089085838099</v>
      </c>
      <c r="F121" s="16">
        <f t="shared" si="45"/>
        <v>6360.690211143884</v>
      </c>
      <c r="G121" s="17">
        <f t="shared" si="45"/>
        <v>1486.3057647750725</v>
      </c>
      <c r="H121" s="12">
        <f t="shared" ref="H121:H125" si="46">SUM(B121:G121)</f>
        <v>134364.73701854757</v>
      </c>
    </row>
    <row r="122" spans="1:8" x14ac:dyDescent="0.2">
      <c r="A122" s="4" t="s">
        <v>255</v>
      </c>
      <c r="B122" s="16">
        <f t="shared" si="45"/>
        <v>218148.41294583338</v>
      </c>
      <c r="C122" s="16">
        <f t="shared" si="45"/>
        <v>22786.430779578011</v>
      </c>
      <c r="D122" s="16">
        <f t="shared" si="45"/>
        <v>971.90024018106533</v>
      </c>
      <c r="E122" s="16">
        <f t="shared" si="45"/>
        <v>416.88324219557506</v>
      </c>
      <c r="F122" s="16">
        <f t="shared" si="45"/>
        <v>10253.541096817808</v>
      </c>
      <c r="G122" s="17">
        <f t="shared" si="45"/>
        <v>2826.4931635753624</v>
      </c>
      <c r="H122" s="12">
        <f t="shared" si="46"/>
        <v>255403.66146818124</v>
      </c>
    </row>
    <row r="123" spans="1:8" x14ac:dyDescent="0.2">
      <c r="A123" s="4" t="s">
        <v>256</v>
      </c>
      <c r="B123" s="16">
        <f t="shared" si="45"/>
        <v>298152.47330308123</v>
      </c>
      <c r="C123" s="16">
        <f t="shared" si="45"/>
        <v>36687.14414874732</v>
      </c>
      <c r="D123" s="16">
        <f t="shared" si="45"/>
        <v>2636.5345449306055</v>
      </c>
      <c r="E123" s="16">
        <f t="shared" si="45"/>
        <v>627.51591046678016</v>
      </c>
      <c r="F123" s="16">
        <f t="shared" si="45"/>
        <v>12837.964652345656</v>
      </c>
      <c r="G123" s="17">
        <f t="shared" si="45"/>
        <v>4467.8894746920914</v>
      </c>
      <c r="H123" s="12">
        <f t="shared" si="46"/>
        <v>355409.5220342637</v>
      </c>
    </row>
    <row r="124" spans="1:8" x14ac:dyDescent="0.2">
      <c r="A124" s="4" t="s">
        <v>257</v>
      </c>
      <c r="B124" s="29">
        <f t="shared" si="45"/>
        <v>186036.79604293319</v>
      </c>
      <c r="C124" s="29">
        <f t="shared" si="45"/>
        <v>14922.783802706619</v>
      </c>
      <c r="D124" s="29">
        <f t="shared" si="45"/>
        <v>1984.9374533714101</v>
      </c>
      <c r="E124" s="29">
        <f t="shared" si="45"/>
        <v>0</v>
      </c>
      <c r="F124" s="29">
        <f t="shared" si="45"/>
        <v>2686.7492826290154</v>
      </c>
      <c r="G124" s="30">
        <f t="shared" si="45"/>
        <v>3427.1165521348653</v>
      </c>
      <c r="H124" s="31">
        <f t="shared" si="46"/>
        <v>209058.38313377512</v>
      </c>
    </row>
    <row r="125" spans="1:8" x14ac:dyDescent="0.2">
      <c r="A125" s="4"/>
      <c r="B125" s="16">
        <f>SUM(B120:B124)</f>
        <v>1280351.3458294403</v>
      </c>
      <c r="C125" s="16">
        <f t="shared" ref="C125:G125" si="47">SUM(C120:C124)</f>
        <v>124845.03938737689</v>
      </c>
      <c r="D125" s="16">
        <f t="shared" si="47"/>
        <v>7451.4445231846521</v>
      </c>
      <c r="E125" s="16">
        <f t="shared" si="47"/>
        <v>1816.5241765746923</v>
      </c>
      <c r="F125" s="16">
        <f t="shared" si="47"/>
        <v>57262.427452677111</v>
      </c>
      <c r="G125" s="17">
        <f t="shared" si="47"/>
        <v>17861.303978349082</v>
      </c>
      <c r="H125" s="12">
        <f t="shared" si="46"/>
        <v>1489588.0853476028</v>
      </c>
    </row>
    <row r="126" spans="1:8" x14ac:dyDescent="0.2">
      <c r="B126" s="16"/>
      <c r="C126" s="16"/>
      <c r="D126" s="16"/>
      <c r="E126" s="16"/>
      <c r="F126" s="16"/>
      <c r="G126" s="17"/>
      <c r="H126" s="12"/>
    </row>
    <row r="127" spans="1:8" x14ac:dyDescent="0.2">
      <c r="A127" s="4" t="s">
        <v>83</v>
      </c>
      <c r="B127" s="16">
        <f>B$15*B$50*B35</f>
        <v>419594.59785314463</v>
      </c>
      <c r="C127" s="16">
        <f t="shared" ref="C127:G127" si="48">C$15*C$50*C35</f>
        <v>33616.675866855345</v>
      </c>
      <c r="D127" s="16">
        <f t="shared" si="48"/>
        <v>1038.1686291393751</v>
      </c>
      <c r="E127" s="16">
        <f t="shared" si="48"/>
        <v>401.85838750617279</v>
      </c>
      <c r="F127" s="16">
        <f t="shared" si="48"/>
        <v>19743.142937679702</v>
      </c>
      <c r="G127" s="17">
        <f t="shared" si="48"/>
        <v>5638.7665702284748</v>
      </c>
      <c r="H127" s="12">
        <f>SUM(B127:G127)</f>
        <v>480033.21024455375</v>
      </c>
    </row>
    <row r="128" spans="1:8" x14ac:dyDescent="0.2">
      <c r="A128" s="4" t="s">
        <v>84</v>
      </c>
      <c r="B128" s="16">
        <f t="shared" ref="B128:G131" si="49">B$15*B$50*B36</f>
        <v>103898.53569790545</v>
      </c>
      <c r="C128" s="16">
        <f t="shared" si="49"/>
        <v>9584.2276577243138</v>
      </c>
      <c r="D128" s="16">
        <f t="shared" si="49"/>
        <v>311.31374753410523</v>
      </c>
      <c r="E128" s="16">
        <f t="shared" si="49"/>
        <v>120.063832729117</v>
      </c>
      <c r="F128" s="16">
        <f t="shared" si="49"/>
        <v>4998.5115507684095</v>
      </c>
      <c r="G128" s="17">
        <f t="shared" si="49"/>
        <v>1482.4326006250428</v>
      </c>
      <c r="H128" s="12">
        <f t="shared" ref="H128:H132" si="50">SUM(B128:G128)</f>
        <v>120395.08508728645</v>
      </c>
    </row>
    <row r="129" spans="1:8" x14ac:dyDescent="0.2">
      <c r="A129" s="4" t="s">
        <v>85</v>
      </c>
      <c r="B129" s="16">
        <f t="shared" si="49"/>
        <v>197571.79367227116</v>
      </c>
      <c r="C129" s="16">
        <f t="shared" si="49"/>
        <v>19512.787747289774</v>
      </c>
      <c r="D129" s="16">
        <f t="shared" si="49"/>
        <v>705.87256309015061</v>
      </c>
      <c r="E129" s="16">
        <f t="shared" si="49"/>
        <v>281.79455477705579</v>
      </c>
      <c r="F129" s="16">
        <f t="shared" si="49"/>
        <v>8057.6858654314728</v>
      </c>
      <c r="G129" s="17">
        <f t="shared" si="49"/>
        <v>2819.1276051210289</v>
      </c>
      <c r="H129" s="12">
        <f t="shared" si="50"/>
        <v>228949.06200798065</v>
      </c>
    </row>
    <row r="130" spans="1:8" x14ac:dyDescent="0.2">
      <c r="A130" s="4" t="s">
        <v>86</v>
      </c>
      <c r="B130" s="16">
        <f t="shared" si="49"/>
        <v>270029.55530526961</v>
      </c>
      <c r="C130" s="16">
        <f t="shared" si="49"/>
        <v>31416.436551805935</v>
      </c>
      <c r="D130" s="16">
        <f t="shared" si="49"/>
        <v>1914.8646331841371</v>
      </c>
      <c r="E130" s="16">
        <f t="shared" si="49"/>
        <v>424.1728827337883</v>
      </c>
      <c r="F130" s="16">
        <f t="shared" si="49"/>
        <v>10088.640143278741</v>
      </c>
      <c r="G130" s="17">
        <f t="shared" si="49"/>
        <v>4456.2466016374401</v>
      </c>
      <c r="H130" s="12">
        <f t="shared" si="50"/>
        <v>318329.91611790971</v>
      </c>
    </row>
    <row r="131" spans="1:8" x14ac:dyDescent="0.2">
      <c r="A131" s="4" t="s">
        <v>87</v>
      </c>
      <c r="B131" s="29">
        <f t="shared" si="49"/>
        <v>168489.07121030157</v>
      </c>
      <c r="C131" s="29">
        <f t="shared" si="49"/>
        <v>12778.882123209845</v>
      </c>
      <c r="D131" s="29">
        <f t="shared" si="49"/>
        <v>1441.622123196395</v>
      </c>
      <c r="E131" s="29">
        <f t="shared" si="49"/>
        <v>0</v>
      </c>
      <c r="F131" s="29">
        <f t="shared" si="49"/>
        <v>2111.3663576495283</v>
      </c>
      <c r="G131" s="30">
        <f t="shared" si="49"/>
        <v>3418.1858292094175</v>
      </c>
      <c r="H131" s="31">
        <f t="shared" si="50"/>
        <v>188239.12764356678</v>
      </c>
    </row>
    <row r="132" spans="1:8" x14ac:dyDescent="0.2">
      <c r="A132" s="4"/>
      <c r="B132" s="16">
        <f>SUM(B127:B131)</f>
        <v>1159583.5537388923</v>
      </c>
      <c r="C132" s="16">
        <f t="shared" ref="C132:G132" si="51">SUM(C127:C131)</f>
        <v>106909.00994688521</v>
      </c>
      <c r="D132" s="16">
        <f t="shared" si="51"/>
        <v>5411.8416961441635</v>
      </c>
      <c r="E132" s="16">
        <f t="shared" si="51"/>
        <v>1227.8896577461339</v>
      </c>
      <c r="F132" s="16">
        <f t="shared" si="51"/>
        <v>44999.346854807853</v>
      </c>
      <c r="G132" s="17">
        <f t="shared" si="51"/>
        <v>17814.759206821403</v>
      </c>
      <c r="H132" s="12">
        <f t="shared" si="50"/>
        <v>1335946.401101297</v>
      </c>
    </row>
    <row r="133" spans="1:8" x14ac:dyDescent="0.2">
      <c r="A133" s="4"/>
      <c r="B133" s="16"/>
      <c r="C133" s="16"/>
      <c r="D133" s="16"/>
      <c r="E133" s="16"/>
      <c r="F133" s="16"/>
      <c r="G133" s="17"/>
      <c r="H133" s="12"/>
    </row>
    <row r="134" spans="1:8" x14ac:dyDescent="0.2">
      <c r="A134" s="4" t="s">
        <v>44</v>
      </c>
      <c r="B134" s="16"/>
      <c r="C134" s="16"/>
      <c r="D134" s="16"/>
      <c r="E134" s="16"/>
      <c r="F134" s="16"/>
      <c r="G134" s="17"/>
      <c r="H134" s="12">
        <f>H97+H104+H111+H118+H125+H132</f>
        <v>6980952.9999999991</v>
      </c>
    </row>
    <row r="135" spans="1:8" ht="13.5" thickBot="1" x14ac:dyDescent="0.25">
      <c r="A135" s="32"/>
      <c r="B135" s="33"/>
      <c r="C135" s="33"/>
      <c r="D135" s="33"/>
      <c r="E135" s="33"/>
      <c r="F135" s="33"/>
      <c r="G135" s="34"/>
      <c r="H135" s="35"/>
    </row>
  </sheetData>
  <mergeCells count="2">
    <mergeCell ref="A1:H1"/>
    <mergeCell ref="A2:H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60"/>
  <sheetViews>
    <sheetView zoomScale="80" zoomScaleNormal="80" workbookViewId="0">
      <selection sqref="A1:P1"/>
    </sheetView>
  </sheetViews>
  <sheetFormatPr defaultColWidth="9.140625" defaultRowHeight="12.75" x14ac:dyDescent="0.2"/>
  <cols>
    <col min="1" max="1" width="51.7109375" style="1" customWidth="1"/>
    <col min="2" max="2" width="14.28515625" style="1" customWidth="1"/>
    <col min="3" max="3" width="14.7109375" style="1" customWidth="1"/>
    <col min="4" max="4" width="16" style="1" customWidth="1"/>
    <col min="5" max="6" width="22" style="1" customWidth="1"/>
    <col min="7" max="7" width="19.28515625" style="1" customWidth="1"/>
    <col min="8" max="9" width="17" style="1" customWidth="1"/>
    <col min="10" max="10" width="18.140625" style="1" customWidth="1"/>
    <col min="11" max="11" width="24.28515625" style="1" customWidth="1"/>
    <col min="12" max="12" width="17" style="1" customWidth="1"/>
    <col min="13" max="13" width="19.28515625" style="1" customWidth="1"/>
    <col min="14" max="15" width="17" style="1" customWidth="1"/>
    <col min="16" max="16" width="14.28515625" style="1" customWidth="1"/>
    <col min="17" max="16384" width="9.140625" style="1"/>
  </cols>
  <sheetData>
    <row r="1" spans="1:16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  <c r="I1" s="396" t="s">
        <v>244</v>
      </c>
      <c r="J1" s="396" t="s">
        <v>244</v>
      </c>
      <c r="K1" s="396" t="s">
        <v>244</v>
      </c>
      <c r="L1" s="396" t="s">
        <v>244</v>
      </c>
      <c r="M1" s="396" t="s">
        <v>244</v>
      </c>
      <c r="N1" s="396" t="s">
        <v>244</v>
      </c>
      <c r="O1" s="396" t="s">
        <v>244</v>
      </c>
      <c r="P1" s="396" t="s">
        <v>244</v>
      </c>
    </row>
    <row r="2" spans="1:16" ht="15.75" thickBot="1" x14ac:dyDescent="0.25">
      <c r="A2" s="396" t="s">
        <v>88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</row>
    <row r="3" spans="1:16" x14ac:dyDescent="0.2">
      <c r="A3" s="2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2" t="s">
        <v>0</v>
      </c>
      <c r="P3" s="2"/>
    </row>
    <row r="4" spans="1:16" ht="13.5" thickBot="1" x14ac:dyDescent="0.25">
      <c r="A4" s="3" t="s">
        <v>1</v>
      </c>
      <c r="B4" s="3" t="s">
        <v>89</v>
      </c>
      <c r="C4" s="3" t="s">
        <v>90</v>
      </c>
      <c r="D4" s="3" t="s">
        <v>91</v>
      </c>
      <c r="E4" s="3" t="s">
        <v>92</v>
      </c>
      <c r="F4" s="3" t="s">
        <v>93</v>
      </c>
      <c r="G4" s="3" t="s">
        <v>94</v>
      </c>
      <c r="H4" s="3" t="s">
        <v>95</v>
      </c>
      <c r="I4" s="3" t="s">
        <v>96</v>
      </c>
      <c r="J4" s="3" t="s">
        <v>97</v>
      </c>
      <c r="K4" s="3" t="s">
        <v>98</v>
      </c>
      <c r="L4" s="3" t="s">
        <v>99</v>
      </c>
      <c r="M4" s="3" t="s">
        <v>100</v>
      </c>
      <c r="N4" s="3" t="s">
        <v>101</v>
      </c>
      <c r="O4" s="3" t="s">
        <v>102</v>
      </c>
      <c r="P4" s="3" t="s">
        <v>8</v>
      </c>
    </row>
    <row r="5" spans="1:16" x14ac:dyDescent="0.2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6"/>
      <c r="P5" s="7"/>
    </row>
    <row r="6" spans="1:16" x14ac:dyDescent="0.2">
      <c r="A6" s="8" t="s">
        <v>245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9"/>
      <c r="P6" s="7"/>
    </row>
    <row r="7" spans="1:16" x14ac:dyDescent="0.2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9"/>
      <c r="P7" s="7"/>
    </row>
    <row r="8" spans="1:16" x14ac:dyDescent="0.2">
      <c r="A8" s="8" t="s">
        <v>9</v>
      </c>
      <c r="B8" s="10">
        <v>365951.49454072124</v>
      </c>
      <c r="C8" s="10">
        <v>7212.6342632132782</v>
      </c>
      <c r="D8" s="10">
        <v>783.50205334152054</v>
      </c>
      <c r="E8" s="10">
        <v>41.369142723930558</v>
      </c>
      <c r="F8" s="10">
        <v>10777.274995633337</v>
      </c>
      <c r="G8" s="10">
        <v>793.72500436666212</v>
      </c>
      <c r="H8" s="10">
        <v>195782.60527593037</v>
      </c>
      <c r="I8" s="10">
        <v>2718.2035596277051</v>
      </c>
      <c r="J8" s="10">
        <v>512.24123006023251</v>
      </c>
      <c r="K8" s="10">
        <v>6.949934381685698</v>
      </c>
      <c r="L8" s="10">
        <v>6396.1120793289974</v>
      </c>
      <c r="M8" s="10">
        <v>319.88792067100263</v>
      </c>
      <c r="N8" s="10">
        <v>2448</v>
      </c>
      <c r="O8" s="11">
        <v>0</v>
      </c>
      <c r="P8" s="12">
        <f>SUM(B8:O8)</f>
        <v>593744</v>
      </c>
    </row>
    <row r="9" spans="1:16" x14ac:dyDescent="0.2">
      <c r="A9" s="4" t="s">
        <v>10</v>
      </c>
      <c r="B9" s="13">
        <v>4.9711849726821716E-2</v>
      </c>
      <c r="C9" s="13">
        <v>1.4589889874404526E-2</v>
      </c>
      <c r="D9" s="13">
        <v>5.0341209698349654E-3</v>
      </c>
      <c r="E9" s="13"/>
      <c r="F9" s="13">
        <v>4.5869000567028459E-2</v>
      </c>
      <c r="G9" s="13">
        <v>9.2052965857350025E-2</v>
      </c>
      <c r="H9" s="13">
        <v>2.9902900581925194E-3</v>
      </c>
      <c r="I9" s="13"/>
      <c r="J9" s="13"/>
      <c r="K9" s="13"/>
      <c r="L9" s="13">
        <v>7.2012422634604872E-5</v>
      </c>
      <c r="M9" s="13"/>
      <c r="N9" s="13">
        <v>0.22660484663782032</v>
      </c>
      <c r="O9" s="14"/>
      <c r="P9" s="15"/>
    </row>
    <row r="10" spans="1:16" x14ac:dyDescent="0.2">
      <c r="A10" s="4" t="s">
        <v>11</v>
      </c>
      <c r="B10" s="16">
        <f t="shared" ref="B10:O10" si="0">B8*B9</f>
        <v>18192.125703914153</v>
      </c>
      <c r="C10" s="16">
        <f t="shared" si="0"/>
        <v>105.23153960463856</v>
      </c>
      <c r="D10" s="16">
        <f t="shared" si="0"/>
        <v>3.9442441166353022</v>
      </c>
      <c r="E10" s="16">
        <f t="shared" si="0"/>
        <v>0</v>
      </c>
      <c r="F10" s="16">
        <f t="shared" si="0"/>
        <v>494.3428328857272</v>
      </c>
      <c r="G10" s="16">
        <f t="shared" si="0"/>
        <v>73.064740727089344</v>
      </c>
      <c r="H10" s="16">
        <f t="shared" si="0"/>
        <v>585.44677812364489</v>
      </c>
      <c r="I10" s="16">
        <f t="shared" si="0"/>
        <v>0</v>
      </c>
      <c r="J10" s="16">
        <f t="shared" si="0"/>
        <v>0</v>
      </c>
      <c r="K10" s="16">
        <f t="shared" si="0"/>
        <v>0</v>
      </c>
      <c r="L10" s="16">
        <f t="shared" si="0"/>
        <v>0.46059952627494111</v>
      </c>
      <c r="M10" s="16">
        <f t="shared" si="0"/>
        <v>0</v>
      </c>
      <c r="N10" s="16">
        <f t="shared" si="0"/>
        <v>554.72866456938414</v>
      </c>
      <c r="O10" s="17">
        <f t="shared" si="0"/>
        <v>0</v>
      </c>
      <c r="P10" s="12">
        <f>SUM(B10:O10)</f>
        <v>20009.345103467549</v>
      </c>
    </row>
    <row r="11" spans="1:16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9"/>
      <c r="P11" s="15"/>
    </row>
    <row r="12" spans="1:16" x14ac:dyDescent="0.2">
      <c r="A12" s="8" t="s">
        <v>12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9"/>
      <c r="P12" s="15"/>
    </row>
    <row r="13" spans="1:16" x14ac:dyDescent="0.2">
      <c r="A13" s="4" t="s">
        <v>13</v>
      </c>
      <c r="B13" s="18">
        <f>B15+B14</f>
        <v>107216069.90402822</v>
      </c>
      <c r="C13" s="18">
        <f t="shared" ref="C13:O13" si="1">C15+C14</f>
        <v>1905914.2759870198</v>
      </c>
      <c r="D13" s="18">
        <f t="shared" si="1"/>
        <v>288011.02643838432</v>
      </c>
      <c r="E13" s="18">
        <f t="shared" si="1"/>
        <v>21032.793546368372</v>
      </c>
      <c r="F13" s="18">
        <f t="shared" si="1"/>
        <v>3057987.3637517029</v>
      </c>
      <c r="G13" s="18">
        <f t="shared" si="1"/>
        <v>388590.63624829735</v>
      </c>
      <c r="H13" s="18">
        <f>H15+H14</f>
        <v>151362924.60401428</v>
      </c>
      <c r="I13" s="18">
        <f t="shared" ref="I13:N13" si="2">I15+I14</f>
        <v>2024823.4816772658</v>
      </c>
      <c r="J13" s="18">
        <f t="shared" si="2"/>
        <v>272284.09553122107</v>
      </c>
      <c r="K13" s="18">
        <f t="shared" si="2"/>
        <v>4458.8187772333822</v>
      </c>
      <c r="L13" s="18">
        <f t="shared" si="2"/>
        <v>4504745.7791370749</v>
      </c>
      <c r="M13" s="18">
        <f t="shared" si="2"/>
        <v>293530.22086292552</v>
      </c>
      <c r="N13" s="18">
        <f t="shared" si="2"/>
        <v>441786</v>
      </c>
      <c r="O13" s="17">
        <f t="shared" si="1"/>
        <v>0</v>
      </c>
      <c r="P13" s="12">
        <f>SUM(B13:O13)</f>
        <v>271782159</v>
      </c>
    </row>
    <row r="14" spans="1:16" x14ac:dyDescent="0.2">
      <c r="A14" s="4" t="s">
        <v>14</v>
      </c>
      <c r="B14" s="10">
        <v>46317801.680498824</v>
      </c>
      <c r="C14" s="10">
        <v>1053856.1833818024</v>
      </c>
      <c r="D14" s="10">
        <v>165399.30109867975</v>
      </c>
      <c r="E14" s="10">
        <v>20221.835020695635</v>
      </c>
      <c r="F14" s="10">
        <v>1144095.6035131328</v>
      </c>
      <c r="G14" s="10">
        <v>203194.39648686734</v>
      </c>
      <c r="H14" s="10">
        <v>67671380.731283158</v>
      </c>
      <c r="I14" s="10">
        <v>959269.97351750464</v>
      </c>
      <c r="J14" s="10">
        <v>148666.47642210106</v>
      </c>
      <c r="K14" s="10">
        <v>4458.8187772333822</v>
      </c>
      <c r="L14" s="10">
        <v>2065452.6090079593</v>
      </c>
      <c r="M14" s="10">
        <v>107422.39099204069</v>
      </c>
      <c r="N14" s="10">
        <v>183954</v>
      </c>
      <c r="O14" s="11">
        <v>0</v>
      </c>
      <c r="P14" s="12">
        <f>SUM(B14:O14)</f>
        <v>120045174</v>
      </c>
    </row>
    <row r="15" spans="1:16" x14ac:dyDescent="0.2">
      <c r="A15" s="4" t="s">
        <v>15</v>
      </c>
      <c r="B15" s="10">
        <v>60898268.223529398</v>
      </c>
      <c r="C15" s="10">
        <v>852058.09260521736</v>
      </c>
      <c r="D15" s="10">
        <v>122611.7253397046</v>
      </c>
      <c r="E15" s="10">
        <v>810.95852567273835</v>
      </c>
      <c r="F15" s="10">
        <v>1913891.7602385699</v>
      </c>
      <c r="G15" s="10">
        <v>185396.23976143001</v>
      </c>
      <c r="H15" s="10">
        <v>83691543.872731119</v>
      </c>
      <c r="I15" s="10">
        <v>1065553.5081597613</v>
      </c>
      <c r="J15" s="10">
        <v>123617.61910912003</v>
      </c>
      <c r="K15" s="10"/>
      <c r="L15" s="10">
        <v>2439293.1701291152</v>
      </c>
      <c r="M15" s="10">
        <v>186107.82987088483</v>
      </c>
      <c r="N15" s="10">
        <v>257832</v>
      </c>
      <c r="O15" s="11">
        <v>0</v>
      </c>
      <c r="P15" s="12">
        <f>SUM(B15:O15)</f>
        <v>151736985</v>
      </c>
    </row>
    <row r="16" spans="1:16" x14ac:dyDescent="0.2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9"/>
      <c r="P16" s="15"/>
    </row>
    <row r="17" spans="1:16" x14ac:dyDescent="0.2">
      <c r="A17" s="8" t="s">
        <v>16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9"/>
      <c r="P17" s="15"/>
    </row>
    <row r="18" spans="1:16" x14ac:dyDescent="0.2">
      <c r="A18" s="4" t="s">
        <v>17</v>
      </c>
      <c r="B18" s="19">
        <v>1.6252671133873981E-2</v>
      </c>
      <c r="C18" s="19">
        <v>1.5078105333500777E-2</v>
      </c>
      <c r="D18" s="19">
        <v>1.4887111155350826E-2</v>
      </c>
      <c r="E18" s="19">
        <v>1.6252671133873981E-2</v>
      </c>
      <c r="F18" s="19">
        <v>1.1803608063242686E-2</v>
      </c>
      <c r="G18" s="19">
        <v>9.2908778976434295E-3</v>
      </c>
      <c r="H18" s="19">
        <v>9.2305808986375918E-3</v>
      </c>
      <c r="I18" s="19">
        <v>8.8500247185783372E-3</v>
      </c>
      <c r="J18" s="19">
        <v>8.5573189890883316E-3</v>
      </c>
      <c r="K18" s="19">
        <v>9.2305808986375918E-3</v>
      </c>
      <c r="L18" s="19">
        <v>7.7999985431997992E-3</v>
      </c>
      <c r="M18" s="19">
        <v>7.2818979662539231E-3</v>
      </c>
      <c r="N18" s="19">
        <v>2.1785679874720704E-2</v>
      </c>
      <c r="O18" s="20"/>
      <c r="P18" s="15"/>
    </row>
    <row r="19" spans="1:16" x14ac:dyDescent="0.2">
      <c r="A19" s="4" t="s">
        <v>18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20">
        <v>0</v>
      </c>
      <c r="P19" s="15"/>
    </row>
    <row r="20" spans="1:16" x14ac:dyDescent="0.2">
      <c r="A20" s="4" t="s">
        <v>19</v>
      </c>
      <c r="B20" s="19">
        <v>1.6129000866485856E-2</v>
      </c>
      <c r="C20" s="19">
        <v>1.5012331114673207E-2</v>
      </c>
      <c r="D20" s="19">
        <v>1.2472553844416114E-2</v>
      </c>
      <c r="E20" s="19">
        <v>1.6129000866485856E-2</v>
      </c>
      <c r="F20" s="19">
        <v>1.4214649154344769E-2</v>
      </c>
      <c r="G20" s="19">
        <v>9.7501734185362048E-3</v>
      </c>
      <c r="H20" s="19">
        <v>7.2327443039261292E-3</v>
      </c>
      <c r="I20" s="19">
        <v>7.0973882695848497E-3</v>
      </c>
      <c r="J20" s="19">
        <v>8.0971305993412374E-3</v>
      </c>
      <c r="K20" s="19">
        <v>7.2327443039261292E-3</v>
      </c>
      <c r="L20" s="19">
        <v>6.5498150427221536E-3</v>
      </c>
      <c r="M20" s="19">
        <v>6.6242018345226937E-3</v>
      </c>
      <c r="N20" s="19">
        <v>8.3586993878431194E-3</v>
      </c>
      <c r="O20" s="20"/>
      <c r="P20" s="15"/>
    </row>
    <row r="21" spans="1:16" x14ac:dyDescent="0.2">
      <c r="A21" s="4" t="s">
        <v>20</v>
      </c>
      <c r="B21" s="19">
        <v>1.4216653801960343E-2</v>
      </c>
      <c r="C21" s="19">
        <v>1.3664010525047687E-2</v>
      </c>
      <c r="D21" s="19">
        <v>1.5021129302585423E-2</v>
      </c>
      <c r="E21" s="19">
        <v>1.4216653801960345E-2</v>
      </c>
      <c r="F21" s="19">
        <v>9.3246864120582803E-3</v>
      </c>
      <c r="G21" s="19">
        <v>7.6492430336538471E-3</v>
      </c>
      <c r="H21" s="19">
        <v>6.9164274766589018E-3</v>
      </c>
      <c r="I21" s="19">
        <v>6.7486934378388989E-3</v>
      </c>
      <c r="J21" s="19">
        <v>7.427432883054111E-3</v>
      </c>
      <c r="K21" s="19"/>
      <c r="L21" s="19">
        <v>6.4323905318486446E-3</v>
      </c>
      <c r="M21" s="19">
        <v>5.9361762505554172E-3</v>
      </c>
      <c r="N21" s="19">
        <v>8.8525223851513533E-3</v>
      </c>
      <c r="O21" s="20"/>
      <c r="P21" s="15"/>
    </row>
    <row r="22" spans="1:16" x14ac:dyDescent="0.2">
      <c r="A22" s="4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20"/>
      <c r="P22" s="15"/>
    </row>
    <row r="23" spans="1:16" x14ac:dyDescent="0.2">
      <c r="A23" s="27" t="s">
        <v>34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 s="15"/>
    </row>
    <row r="24" spans="1:16" x14ac:dyDescent="0.2">
      <c r="A24" s="36" t="s">
        <v>22</v>
      </c>
      <c r="B24" s="19">
        <v>1.6366421172086219E-3</v>
      </c>
      <c r="C24" s="19">
        <v>1.4508668315747178E-4</v>
      </c>
      <c r="D24" s="19">
        <v>1.7989960720862772E-4</v>
      </c>
      <c r="E24" s="19">
        <v>1.6366421172086219E-3</v>
      </c>
      <c r="F24" s="19">
        <v>3.2682103613991792E-4</v>
      </c>
      <c r="G24" s="19">
        <v>0</v>
      </c>
      <c r="H24" s="19">
        <v>1.1445475469768323E-4</v>
      </c>
      <c r="I24" s="19">
        <v>1.1445475469768321E-4</v>
      </c>
      <c r="J24" s="19">
        <v>1.1445475469768323E-4</v>
      </c>
      <c r="K24" s="19">
        <v>1.1445475469768323E-4</v>
      </c>
      <c r="L24" s="19">
        <v>2.0208432948588824E-6</v>
      </c>
      <c r="M24" s="19">
        <v>2.0208432948588824E-6</v>
      </c>
      <c r="N24" s="19">
        <v>9.34704714768015E-3</v>
      </c>
      <c r="O24" s="20"/>
      <c r="P24" s="15"/>
    </row>
    <row r="25" spans="1:16" x14ac:dyDescent="0.2">
      <c r="A25" s="27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6"/>
      <c r="P25" s="15"/>
    </row>
    <row r="26" spans="1:16" x14ac:dyDescent="0.2">
      <c r="A26" s="4" t="s">
        <v>19</v>
      </c>
      <c r="B26" s="19">
        <v>0.70812842974631118</v>
      </c>
      <c r="C26" s="19">
        <v>0.69099784620645543</v>
      </c>
      <c r="D26" s="19">
        <v>0.63658765080203517</v>
      </c>
      <c r="E26" s="19">
        <v>0.70812842974631129</v>
      </c>
      <c r="F26" s="19">
        <v>0.63828098363837427</v>
      </c>
      <c r="G26" s="19">
        <v>0.41232136949889642</v>
      </c>
      <c r="H26" s="19">
        <v>0.27694765655826714</v>
      </c>
      <c r="I26" s="19">
        <v>0.28142158466114658</v>
      </c>
      <c r="J26" s="19">
        <v>0.33424364142591856</v>
      </c>
      <c r="K26" s="19">
        <v>0.27694765655826714</v>
      </c>
      <c r="L26" s="19">
        <v>0.26134162096530944</v>
      </c>
      <c r="M26" s="19">
        <v>0.30559293565605133</v>
      </c>
      <c r="N26" s="19">
        <v>8.6640428324440522E-2</v>
      </c>
      <c r="O26" s="20"/>
      <c r="P26" s="15"/>
    </row>
    <row r="27" spans="1:16" x14ac:dyDescent="0.2">
      <c r="A27" s="4" t="s">
        <v>246</v>
      </c>
      <c r="B27" s="19">
        <v>-0.19328931049518086</v>
      </c>
      <c r="C27" s="19">
        <v>-0.11573388469712681</v>
      </c>
      <c r="D27" s="19">
        <v>-0.24393677401994257</v>
      </c>
      <c r="E27" s="19">
        <v>-0.19328931049518092</v>
      </c>
      <c r="F27" s="19">
        <v>-0.10989102801284269</v>
      </c>
      <c r="G27" s="19">
        <v>0.2636002932761225</v>
      </c>
      <c r="H27" s="19">
        <v>0.31221660881789104</v>
      </c>
      <c r="I27" s="19">
        <v>0.32304646405682047</v>
      </c>
      <c r="J27" s="19">
        <v>0.30217169069111099</v>
      </c>
      <c r="K27" s="19">
        <v>0.31221660881789104</v>
      </c>
      <c r="L27" s="19">
        <v>0.37930271162029539</v>
      </c>
      <c r="M27" s="19">
        <v>0.3781441447156117</v>
      </c>
      <c r="N27" s="19">
        <v>0.13822658767571616</v>
      </c>
      <c r="O27" s="20"/>
      <c r="P27" s="15"/>
    </row>
    <row r="28" spans="1:16" x14ac:dyDescent="0.2">
      <c r="A28" s="4" t="s">
        <v>35</v>
      </c>
      <c r="B28" s="23">
        <v>0.48516088074886959</v>
      </c>
      <c r="C28" s="23">
        <v>0.42473603849067149</v>
      </c>
      <c r="D28" s="23">
        <v>0.60734912321790735</v>
      </c>
      <c r="E28" s="23">
        <v>0.48516088074886965</v>
      </c>
      <c r="F28" s="23">
        <v>0.47161004437446841</v>
      </c>
      <c r="G28" s="23">
        <v>0.32407833722498103</v>
      </c>
      <c r="H28" s="23">
        <v>0.41083573462384171</v>
      </c>
      <c r="I28" s="23">
        <v>0.39553195128203289</v>
      </c>
      <c r="J28" s="23">
        <v>0.36358466788297039</v>
      </c>
      <c r="K28" s="23">
        <v>0.41083573462384171</v>
      </c>
      <c r="L28" s="23">
        <v>0.35935566741439512</v>
      </c>
      <c r="M28" s="23">
        <v>0.3162629196283368</v>
      </c>
      <c r="N28" s="23">
        <v>0.77513298399984343</v>
      </c>
      <c r="O28" s="24"/>
      <c r="P28" s="15"/>
    </row>
    <row r="29" spans="1:16" x14ac:dyDescent="0.2">
      <c r="A29" s="4" t="s">
        <v>36</v>
      </c>
      <c r="B29" s="28">
        <f t="shared" ref="B29:O29" si="3">SUM(B26:B28)</f>
        <v>1</v>
      </c>
      <c r="C29" s="28">
        <f t="shared" si="3"/>
        <v>1.0000000000000002</v>
      </c>
      <c r="D29" s="28">
        <f t="shared" si="3"/>
        <v>1</v>
      </c>
      <c r="E29" s="28">
        <f t="shared" si="3"/>
        <v>1</v>
      </c>
      <c r="F29" s="28">
        <f t="shared" si="3"/>
        <v>1</v>
      </c>
      <c r="G29" s="28">
        <f t="shared" si="3"/>
        <v>0.99999999999999989</v>
      </c>
      <c r="H29" s="28">
        <f t="shared" si="3"/>
        <v>0.99999999999999989</v>
      </c>
      <c r="I29" s="28">
        <f t="shared" si="3"/>
        <v>0.99999999999999989</v>
      </c>
      <c r="J29" s="28">
        <f t="shared" si="3"/>
        <v>1</v>
      </c>
      <c r="K29" s="28">
        <f t="shared" si="3"/>
        <v>0.99999999999999989</v>
      </c>
      <c r="L29" s="28">
        <f t="shared" si="3"/>
        <v>1</v>
      </c>
      <c r="M29" s="28">
        <f t="shared" si="3"/>
        <v>0.99999999999999978</v>
      </c>
      <c r="N29" s="28">
        <f t="shared" si="3"/>
        <v>1</v>
      </c>
      <c r="O29" s="26">
        <f t="shared" si="3"/>
        <v>0</v>
      </c>
      <c r="P29" s="15"/>
    </row>
    <row r="30" spans="1:16" x14ac:dyDescent="0.2">
      <c r="A30" s="4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6"/>
      <c r="P30" s="15"/>
    </row>
    <row r="31" spans="1:16" x14ac:dyDescent="0.2">
      <c r="A31" s="4" t="s">
        <v>28</v>
      </c>
      <c r="B31" s="19">
        <v>6.9075003193871194E-4</v>
      </c>
      <c r="C31" s="19">
        <v>4.4486368615696635E-5</v>
      </c>
      <c r="D31" s="19">
        <v>6.9075003193871194E-4</v>
      </c>
      <c r="E31" s="19">
        <v>6.9075003193871194E-4</v>
      </c>
      <c r="F31" s="19">
        <v>5.2265358247359419E-4</v>
      </c>
      <c r="G31" s="19">
        <v>0</v>
      </c>
      <c r="H31" s="19">
        <v>1.1227041532409203E-4</v>
      </c>
      <c r="I31" s="19">
        <v>1.1227041532409203E-4</v>
      </c>
      <c r="J31" s="19">
        <v>1.1227041532409203E-4</v>
      </c>
      <c r="K31" s="19"/>
      <c r="L31" s="19"/>
      <c r="M31" s="19"/>
      <c r="N31" s="19">
        <v>1.1935714452736326E-2</v>
      </c>
      <c r="O31" s="20"/>
      <c r="P31" s="15"/>
    </row>
    <row r="32" spans="1:16" x14ac:dyDescent="0.2">
      <c r="A32" s="4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6"/>
      <c r="P32" s="15"/>
    </row>
    <row r="33" spans="1:16" x14ac:dyDescent="0.2">
      <c r="A33" s="4" t="s">
        <v>37</v>
      </c>
      <c r="B33" s="19">
        <v>0.74904453688531825</v>
      </c>
      <c r="C33" s="19">
        <v>0.70288065901149144</v>
      </c>
      <c r="D33" s="19">
        <v>0.59056831365125129</v>
      </c>
      <c r="E33" s="19">
        <v>0.74904453688531825</v>
      </c>
      <c r="F33" s="19">
        <v>0.63629902857666298</v>
      </c>
      <c r="G33" s="19">
        <v>0.44784268693415341</v>
      </c>
      <c r="H33" s="19">
        <v>0.27677833152691295</v>
      </c>
      <c r="I33" s="19">
        <v>0.27490275696446131</v>
      </c>
      <c r="J33" s="19">
        <v>0.29636890765174517</v>
      </c>
      <c r="K33" s="19"/>
      <c r="L33" s="19">
        <v>0.25552229074948896</v>
      </c>
      <c r="M33" s="19">
        <v>0.28902014598769898</v>
      </c>
      <c r="N33" s="19">
        <v>9.0961539096847718E-2</v>
      </c>
      <c r="O33" s="20"/>
      <c r="P33" s="15"/>
    </row>
    <row r="34" spans="1:16" x14ac:dyDescent="0.2">
      <c r="A34" s="4" t="s">
        <v>247</v>
      </c>
      <c r="B34" s="19">
        <v>-1.8634462930657455E-2</v>
      </c>
      <c r="C34" s="19">
        <v>5.2639366572668619E-3</v>
      </c>
      <c r="D34" s="19">
        <v>0.11168730846782725</v>
      </c>
      <c r="E34" s="19">
        <v>-1.8634462930657451E-2</v>
      </c>
      <c r="F34" s="19">
        <v>7.2802014035981327E-2</v>
      </c>
      <c r="G34" s="19">
        <v>0.28845940501561912</v>
      </c>
      <c r="H34" s="19">
        <v>0.30077078754469183</v>
      </c>
      <c r="I34" s="19">
        <v>0.31050335874380064</v>
      </c>
      <c r="J34" s="19">
        <v>0.33288612080574737</v>
      </c>
      <c r="K34" s="19"/>
      <c r="L34" s="19">
        <v>0.35348198042434026</v>
      </c>
      <c r="M34" s="19">
        <v>0.35329053755421425</v>
      </c>
      <c r="N34" s="19">
        <v>0.13945566316610733</v>
      </c>
      <c r="O34" s="20"/>
      <c r="P34" s="15"/>
    </row>
    <row r="35" spans="1:16" x14ac:dyDescent="0.2">
      <c r="A35" s="4" t="s">
        <v>38</v>
      </c>
      <c r="B35" s="23">
        <v>0.26958992604533927</v>
      </c>
      <c r="C35" s="23">
        <v>0.2918554043312418</v>
      </c>
      <c r="D35" s="23">
        <v>0.29774437788092145</v>
      </c>
      <c r="E35" s="23">
        <v>0.26958992604533921</v>
      </c>
      <c r="F35" s="23">
        <v>0.29089895738735572</v>
      </c>
      <c r="G35" s="23">
        <v>0.26369790805022753</v>
      </c>
      <c r="H35" s="23">
        <v>0.42245088092839517</v>
      </c>
      <c r="I35" s="23">
        <v>0.41459388429173805</v>
      </c>
      <c r="J35" s="23">
        <v>0.37074497154250752</v>
      </c>
      <c r="K35" s="23"/>
      <c r="L35" s="23">
        <v>0.39099572882617084</v>
      </c>
      <c r="M35" s="23">
        <v>0.35768931645808677</v>
      </c>
      <c r="N35" s="23">
        <v>0.76958279773704497</v>
      </c>
      <c r="O35" s="24"/>
      <c r="P35" s="15"/>
    </row>
    <row r="36" spans="1:16" x14ac:dyDescent="0.2">
      <c r="A36" s="4" t="s">
        <v>39</v>
      </c>
      <c r="B36" s="28">
        <f t="shared" ref="B36:O36" si="4">SUM(B33:B35)</f>
        <v>1</v>
      </c>
      <c r="C36" s="28">
        <f t="shared" si="4"/>
        <v>1</v>
      </c>
      <c r="D36" s="28">
        <f t="shared" si="4"/>
        <v>1</v>
      </c>
      <c r="E36" s="28">
        <f t="shared" si="4"/>
        <v>1</v>
      </c>
      <c r="F36" s="28">
        <f t="shared" si="4"/>
        <v>1</v>
      </c>
      <c r="G36" s="28">
        <f t="shared" si="4"/>
        <v>1</v>
      </c>
      <c r="H36" s="28">
        <f t="shared" si="4"/>
        <v>1</v>
      </c>
      <c r="I36" s="28">
        <f t="shared" si="4"/>
        <v>1</v>
      </c>
      <c r="J36" s="28">
        <f t="shared" si="4"/>
        <v>1</v>
      </c>
      <c r="K36" s="28">
        <f t="shared" si="4"/>
        <v>0</v>
      </c>
      <c r="L36" s="28">
        <f t="shared" si="4"/>
        <v>1</v>
      </c>
      <c r="M36" s="28">
        <f t="shared" si="4"/>
        <v>1</v>
      </c>
      <c r="N36" s="28">
        <f t="shared" si="4"/>
        <v>1</v>
      </c>
      <c r="O36" s="26">
        <f t="shared" si="4"/>
        <v>0</v>
      </c>
      <c r="P36" s="15"/>
    </row>
    <row r="37" spans="1:16" x14ac:dyDescent="0.2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9"/>
      <c r="P37" s="15"/>
    </row>
    <row r="38" spans="1:16" x14ac:dyDescent="0.2">
      <c r="A38" s="8" t="s">
        <v>41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6"/>
      <c r="P38" s="15"/>
    </row>
    <row r="39" spans="1:16" x14ac:dyDescent="0.2">
      <c r="A39" s="36" t="s">
        <v>22</v>
      </c>
      <c r="B39" s="16">
        <f>B14*B24</f>
        <v>75805.665006820665</v>
      </c>
      <c r="C39" s="16">
        <f t="shared" ref="C39:O39" si="5">C14*C24</f>
        <v>152.90049817185803</v>
      </c>
      <c r="D39" s="16">
        <f t="shared" si="5"/>
        <v>29.755269300234033</v>
      </c>
      <c r="E39" s="16">
        <f t="shared" si="5"/>
        <v>33.095906882114761</v>
      </c>
      <c r="F39" s="16">
        <f t="shared" si="5"/>
        <v>373.91451058328676</v>
      </c>
      <c r="G39" s="16">
        <f t="shared" si="5"/>
        <v>0</v>
      </c>
      <c r="H39" s="16">
        <f t="shared" si="5"/>
        <v>7745.3112816525409</v>
      </c>
      <c r="I39" s="16">
        <f t="shared" si="5"/>
        <v>109.79300950779907</v>
      </c>
      <c r="J39" s="16">
        <f t="shared" si="5"/>
        <v>17.015585090660483</v>
      </c>
      <c r="K39" s="16">
        <f t="shared" si="5"/>
        <v>0.51033300938967063</v>
      </c>
      <c r="L39" s="16">
        <f t="shared" si="5"/>
        <v>4.1739560557625195</v>
      </c>
      <c r="M39" s="16">
        <f t="shared" si="5"/>
        <v>0.21708381855397463</v>
      </c>
      <c r="N39" s="16">
        <f t="shared" si="5"/>
        <v>1719.4267110043543</v>
      </c>
      <c r="O39" s="17">
        <f t="shared" si="5"/>
        <v>0</v>
      </c>
      <c r="P39" s="12">
        <f>SUM(B39:O39)</f>
        <v>85991.779151897223</v>
      </c>
    </row>
    <row r="40" spans="1:16" x14ac:dyDescent="0.2">
      <c r="A40" s="8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6"/>
      <c r="P40" s="15"/>
    </row>
    <row r="41" spans="1:16" x14ac:dyDescent="0.2">
      <c r="A41" s="4" t="s">
        <v>19</v>
      </c>
      <c r="B41" s="16">
        <f>B26*B$14</f>
        <v>32798952.173312686</v>
      </c>
      <c r="C41" s="16">
        <f t="shared" ref="C41:O41" si="6">C26*C$14</f>
        <v>728212.35292818083</v>
      </c>
      <c r="D41" s="16">
        <f t="shared" si="6"/>
        <v>105291.15253070701</v>
      </c>
      <c r="E41" s="16">
        <f t="shared" si="6"/>
        <v>14319.656279794166</v>
      </c>
      <c r="F41" s="16">
        <f t="shared" si="6"/>
        <v>730254.46718670183</v>
      </c>
      <c r="G41" s="16">
        <f t="shared" si="6"/>
        <v>83781.391833966889</v>
      </c>
      <c r="H41" s="16">
        <f t="shared" si="6"/>
        <v>18741430.309591144</v>
      </c>
      <c r="I41" s="16">
        <f t="shared" si="6"/>
        <v>269959.27606515225</v>
      </c>
      <c r="J41" s="16">
        <f t="shared" si="6"/>
        <v>49690.824437283518</v>
      </c>
      <c r="K41" s="16">
        <f t="shared" si="6"/>
        <v>1234.8594113727834</v>
      </c>
      <c r="L41" s="16">
        <f t="shared" si="6"/>
        <v>539788.73286516755</v>
      </c>
      <c r="M41" s="16">
        <f t="shared" si="6"/>
        <v>32827.523818449881</v>
      </c>
      <c r="N41" s="16">
        <f t="shared" si="6"/>
        <v>15937.853351994132</v>
      </c>
      <c r="O41" s="17">
        <f t="shared" si="6"/>
        <v>0</v>
      </c>
      <c r="P41" s="12">
        <f>SUM(B41:O41)</f>
        <v>54111680.573612608</v>
      </c>
    </row>
    <row r="42" spans="1:16" x14ac:dyDescent="0.2">
      <c r="A42" s="4" t="s">
        <v>246</v>
      </c>
      <c r="B42" s="16">
        <f t="shared" ref="B42:O43" si="7">B27*B$14</f>
        <v>-8952735.9504761472</v>
      </c>
      <c r="C42" s="16">
        <f t="shared" si="7"/>
        <v>-121966.87001486364</v>
      </c>
      <c r="D42" s="16">
        <f t="shared" si="7"/>
        <v>-40346.971935165078</v>
      </c>
      <c r="E42" s="16">
        <f t="shared" si="7"/>
        <v>-3908.6645480975617</v>
      </c>
      <c r="F42" s="16">
        <f t="shared" si="7"/>
        <v>-125725.84201503184</v>
      </c>
      <c r="G42" s="16">
        <f t="shared" si="7"/>
        <v>53562.102506002942</v>
      </c>
      <c r="H42" s="16">
        <f t="shared" si="7"/>
        <v>21128129.005945604</v>
      </c>
      <c r="I42" s="16">
        <f t="shared" si="7"/>
        <v>309888.77302070969</v>
      </c>
      <c r="J42" s="16">
        <f t="shared" si="7"/>
        <v>44922.800529556465</v>
      </c>
      <c r="K42" s="16">
        <f t="shared" si="7"/>
        <v>1392.1172779613421</v>
      </c>
      <c r="L42" s="16">
        <f t="shared" si="7"/>
        <v>783431.77531993273</v>
      </c>
      <c r="M42" s="16">
        <f t="shared" si="7"/>
        <v>40621.148164991253</v>
      </c>
      <c r="N42" s="16">
        <f t="shared" si="7"/>
        <v>25427.333709298691</v>
      </c>
      <c r="O42" s="17">
        <f t="shared" si="7"/>
        <v>0</v>
      </c>
      <c r="P42" s="12">
        <f>SUM(B42:O42)</f>
        <v>13142690.757484753</v>
      </c>
    </row>
    <row r="43" spans="1:16" x14ac:dyDescent="0.2">
      <c r="A43" s="4" t="s">
        <v>35</v>
      </c>
      <c r="B43" s="29">
        <f t="shared" si="7"/>
        <v>22471585.457662281</v>
      </c>
      <c r="C43" s="29">
        <f t="shared" si="7"/>
        <v>447610.70046848536</v>
      </c>
      <c r="D43" s="29">
        <f t="shared" si="7"/>
        <v>100455.1205031378</v>
      </c>
      <c r="E43" s="29">
        <f t="shared" si="7"/>
        <v>9810.8432889990308</v>
      </c>
      <c r="F43" s="29">
        <f t="shared" si="7"/>
        <v>539566.97834146279</v>
      </c>
      <c r="G43" s="29">
        <f t="shared" si="7"/>
        <v>65850.902146897497</v>
      </c>
      <c r="H43" s="29">
        <f t="shared" si="7"/>
        <v>27801821.415746402</v>
      </c>
      <c r="I43" s="29">
        <f t="shared" si="7"/>
        <v>379421.92443164263</v>
      </c>
      <c r="J43" s="29">
        <f t="shared" si="7"/>
        <v>54052.851455261058</v>
      </c>
      <c r="K43" s="29">
        <f t="shared" si="7"/>
        <v>1831.8420878992563</v>
      </c>
      <c r="L43" s="29">
        <f t="shared" si="7"/>
        <v>742232.10082285886</v>
      </c>
      <c r="M43" s="29">
        <f t="shared" si="7"/>
        <v>33973.719008599539</v>
      </c>
      <c r="N43" s="29">
        <f t="shared" si="7"/>
        <v>142588.81293870721</v>
      </c>
      <c r="O43" s="30">
        <f t="shared" si="7"/>
        <v>0</v>
      </c>
      <c r="P43" s="31">
        <f>SUM(B43:O43)</f>
        <v>52790802.668902643</v>
      </c>
    </row>
    <row r="44" spans="1:16" x14ac:dyDescent="0.2">
      <c r="A44" s="4" t="s">
        <v>36</v>
      </c>
      <c r="B44" s="16">
        <f>SUM(B41:B43)</f>
        <v>46317801.680498824</v>
      </c>
      <c r="C44" s="16">
        <f t="shared" ref="C44:G44" si="8">SUM(C41:C43)</f>
        <v>1053856.1833818024</v>
      </c>
      <c r="D44" s="16">
        <f t="shared" si="8"/>
        <v>165399.30109867975</v>
      </c>
      <c r="E44" s="16">
        <f t="shared" si="8"/>
        <v>20221.835020695635</v>
      </c>
      <c r="F44" s="16">
        <f t="shared" si="8"/>
        <v>1144095.6035131328</v>
      </c>
      <c r="G44" s="16">
        <f t="shared" si="8"/>
        <v>203194.39648686734</v>
      </c>
      <c r="H44" s="16">
        <f>SUM(H41:H43)</f>
        <v>67671380.731283158</v>
      </c>
      <c r="I44" s="16">
        <f t="shared" ref="I44:O44" si="9">SUM(I41:I43)</f>
        <v>959269.97351750464</v>
      </c>
      <c r="J44" s="16">
        <f t="shared" si="9"/>
        <v>148666.47642210103</v>
      </c>
      <c r="K44" s="16">
        <f t="shared" si="9"/>
        <v>4458.8187772333822</v>
      </c>
      <c r="L44" s="16">
        <f t="shared" si="9"/>
        <v>2065452.6090079593</v>
      </c>
      <c r="M44" s="16">
        <f t="shared" si="9"/>
        <v>107422.39099204067</v>
      </c>
      <c r="N44" s="16">
        <f t="shared" si="9"/>
        <v>183954.00000000003</v>
      </c>
      <c r="O44" s="17">
        <f t="shared" si="9"/>
        <v>0</v>
      </c>
      <c r="P44" s="12">
        <f>SUM(B44:O44)</f>
        <v>120045174</v>
      </c>
    </row>
    <row r="45" spans="1:16" x14ac:dyDescent="0.2">
      <c r="A45" s="4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7"/>
      <c r="P45" s="12"/>
    </row>
    <row r="46" spans="1:16" x14ac:dyDescent="0.2">
      <c r="A46" s="4" t="s">
        <v>28</v>
      </c>
      <c r="B46" s="16">
        <f>B15*B31</f>
        <v>42065.48072041518</v>
      </c>
      <c r="C46" s="16">
        <f t="shared" ref="C46:O46" si="10">C15*C31</f>
        <v>37.904970389623081</v>
      </c>
      <c r="D46" s="16">
        <f t="shared" si="10"/>
        <v>84.694053194461532</v>
      </c>
      <c r="E46" s="16">
        <f t="shared" si="10"/>
        <v>0.56016962750941479</v>
      </c>
      <c r="F46" s="16">
        <f t="shared" si="10"/>
        <v>1000.3023849553817</v>
      </c>
      <c r="G46" s="16">
        <f t="shared" si="10"/>
        <v>0</v>
      </c>
      <c r="H46" s="16">
        <f t="shared" si="10"/>
        <v>9396.0843897059931</v>
      </c>
      <c r="I46" s="16">
        <f t="shared" si="10"/>
        <v>119.63013491113969</v>
      </c>
      <c r="J46" s="16">
        <f t="shared" si="10"/>
        <v>13.878601438756322</v>
      </c>
      <c r="K46" s="16">
        <f t="shared" si="10"/>
        <v>0</v>
      </c>
      <c r="L46" s="16">
        <f t="shared" si="10"/>
        <v>0</v>
      </c>
      <c r="M46" s="16">
        <f t="shared" si="10"/>
        <v>0</v>
      </c>
      <c r="N46" s="16">
        <f t="shared" si="10"/>
        <v>3077.4091287779124</v>
      </c>
      <c r="O46" s="17">
        <f t="shared" si="10"/>
        <v>0</v>
      </c>
      <c r="P46" s="12">
        <f>SUM(B46:O46)</f>
        <v>55795.944553415968</v>
      </c>
    </row>
    <row r="47" spans="1:16" x14ac:dyDescent="0.2">
      <c r="A47" s="4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7"/>
      <c r="P47" s="12"/>
    </row>
    <row r="48" spans="1:16" x14ac:dyDescent="0.2">
      <c r="A48" s="4" t="s">
        <v>37</v>
      </c>
      <c r="B48" s="16">
        <f>B33*B$15</f>
        <v>45615515.11861147</v>
      </c>
      <c r="C48" s="16">
        <f t="shared" ref="C48:O48" si="11">C33*C$15</f>
        <v>598895.15364642954</v>
      </c>
      <c r="D48" s="16">
        <f t="shared" si="11"/>
        <v>72410.599867739744</v>
      </c>
      <c r="E48" s="16">
        <f t="shared" si="11"/>
        <v>607.44405329573681</v>
      </c>
      <c r="F48" s="16">
        <f t="shared" si="11"/>
        <v>1217807.4678406816</v>
      </c>
      <c r="G48" s="16">
        <f t="shared" si="11"/>
        <v>83028.350162247341</v>
      </c>
      <c r="H48" s="16">
        <f t="shared" si="11"/>
        <v>23164005.876005955</v>
      </c>
      <c r="I48" s="16">
        <f t="shared" si="11"/>
        <v>292923.59708627203</v>
      </c>
      <c r="J48" s="16">
        <f t="shared" si="11"/>
        <v>36636.418741879403</v>
      </c>
      <c r="K48" s="16">
        <f t="shared" si="11"/>
        <v>0</v>
      </c>
      <c r="L48" s="16">
        <f t="shared" si="11"/>
        <v>623293.77864097443</v>
      </c>
      <c r="M48" s="16">
        <f t="shared" si="11"/>
        <v>53788.912158736981</v>
      </c>
      <c r="N48" s="16">
        <f t="shared" si="11"/>
        <v>23452.795548418442</v>
      </c>
      <c r="O48" s="17">
        <f t="shared" si="11"/>
        <v>0</v>
      </c>
      <c r="P48" s="12">
        <f>SUM(B48:O48)</f>
        <v>71782365.512364089</v>
      </c>
    </row>
    <row r="49" spans="1:16" x14ac:dyDescent="0.2">
      <c r="A49" s="4" t="s">
        <v>247</v>
      </c>
      <c r="B49" s="16">
        <f t="shared" ref="B49:O50" si="12">B34*B$15</f>
        <v>-1134806.5217525933</v>
      </c>
      <c r="C49" s="16">
        <f t="shared" si="12"/>
        <v>4485.1798277854859</v>
      </c>
      <c r="D49" s="16">
        <f t="shared" si="12"/>
        <v>13694.173589788099</v>
      </c>
      <c r="E49" s="16">
        <f t="shared" si="12"/>
        <v>-15.111776584949261</v>
      </c>
      <c r="F49" s="16">
        <f t="shared" si="12"/>
        <v>139335.17479223738</v>
      </c>
      <c r="G49" s="16">
        <f t="shared" si="12"/>
        <v>53479.28901371517</v>
      </c>
      <c r="H49" s="16">
        <f t="shared" si="12"/>
        <v>25171971.561432466</v>
      </c>
      <c r="I49" s="16">
        <f t="shared" si="12"/>
        <v>330857.94320484565</v>
      </c>
      <c r="J49" s="16">
        <f t="shared" si="12"/>
        <v>41150.589688477397</v>
      </c>
      <c r="K49" s="16">
        <f t="shared" si="12"/>
        <v>0</v>
      </c>
      <c r="L49" s="16">
        <f t="shared" si="12"/>
        <v>862246.18061280681</v>
      </c>
      <c r="M49" s="16">
        <f t="shared" si="12"/>
        <v>65750.135258133159</v>
      </c>
      <c r="N49" s="16">
        <f t="shared" si="12"/>
        <v>35956.132545443783</v>
      </c>
      <c r="O49" s="17">
        <f t="shared" si="12"/>
        <v>0</v>
      </c>
      <c r="P49" s="12">
        <f>SUM(B49:O49)</f>
        <v>25584104.726436522</v>
      </c>
    </row>
    <row r="50" spans="1:16" x14ac:dyDescent="0.2">
      <c r="A50" s="4" t="s">
        <v>38</v>
      </c>
      <c r="B50" s="29">
        <f t="shared" si="12"/>
        <v>16417559.626670524</v>
      </c>
      <c r="C50" s="29">
        <f t="shared" si="12"/>
        <v>248677.75913100239</v>
      </c>
      <c r="D50" s="29">
        <f t="shared" si="12"/>
        <v>36506.951882176756</v>
      </c>
      <c r="E50" s="29">
        <f t="shared" si="12"/>
        <v>218.62624896195086</v>
      </c>
      <c r="F50" s="29">
        <f t="shared" si="12"/>
        <v>556749.11760565103</v>
      </c>
      <c r="G50" s="29">
        <f t="shared" si="12"/>
        <v>48888.60058546751</v>
      </c>
      <c r="H50" s="29">
        <f t="shared" si="12"/>
        <v>35355566.435292691</v>
      </c>
      <c r="I50" s="29">
        <f t="shared" si="12"/>
        <v>441771.96786864364</v>
      </c>
      <c r="J50" s="29">
        <f t="shared" si="12"/>
        <v>45830.610678763238</v>
      </c>
      <c r="K50" s="29">
        <f t="shared" si="12"/>
        <v>0</v>
      </c>
      <c r="L50" s="29">
        <f t="shared" si="12"/>
        <v>953753.2108753341</v>
      </c>
      <c r="M50" s="29">
        <f t="shared" si="12"/>
        <v>66568.782454014698</v>
      </c>
      <c r="N50" s="29">
        <f t="shared" si="12"/>
        <v>198423.07190613777</v>
      </c>
      <c r="O50" s="30">
        <f t="shared" si="12"/>
        <v>0</v>
      </c>
      <c r="P50" s="31">
        <f>SUM(B50:O50)</f>
        <v>54370514.761199355</v>
      </c>
    </row>
    <row r="51" spans="1:16" x14ac:dyDescent="0.2">
      <c r="A51" s="4" t="s">
        <v>39</v>
      </c>
      <c r="B51" s="16">
        <f>SUM(B48:B50)</f>
        <v>60898268.223529398</v>
      </c>
      <c r="C51" s="16">
        <f t="shared" ref="C51:G51" si="13">SUM(C48:C50)</f>
        <v>852058.09260521736</v>
      </c>
      <c r="D51" s="16">
        <f t="shared" si="13"/>
        <v>122611.7253397046</v>
      </c>
      <c r="E51" s="16">
        <f t="shared" si="13"/>
        <v>810.95852567273846</v>
      </c>
      <c r="F51" s="16">
        <f t="shared" si="13"/>
        <v>1913891.7602385699</v>
      </c>
      <c r="G51" s="16">
        <f t="shared" si="13"/>
        <v>185396.23976143001</v>
      </c>
      <c r="H51" s="16">
        <f>SUM(H48:H50)</f>
        <v>83691543.872731119</v>
      </c>
      <c r="I51" s="16">
        <f t="shared" ref="I51:O51" si="14">SUM(I48:I50)</f>
        <v>1065553.5081597613</v>
      </c>
      <c r="J51" s="16">
        <f t="shared" si="14"/>
        <v>123617.61910912005</v>
      </c>
      <c r="K51" s="16">
        <f t="shared" si="14"/>
        <v>0</v>
      </c>
      <c r="L51" s="16">
        <f t="shared" si="14"/>
        <v>2439293.1701291152</v>
      </c>
      <c r="M51" s="16">
        <f t="shared" si="14"/>
        <v>186107.82987088483</v>
      </c>
      <c r="N51" s="16">
        <f t="shared" si="14"/>
        <v>257832</v>
      </c>
      <c r="O51" s="17">
        <f t="shared" si="14"/>
        <v>0</v>
      </c>
      <c r="P51" s="12">
        <f>SUM(B51:O51)</f>
        <v>151736985</v>
      </c>
    </row>
    <row r="52" spans="1:16" x14ac:dyDescent="0.2">
      <c r="A52" s="4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7"/>
      <c r="P52" s="12"/>
    </row>
    <row r="53" spans="1:16" x14ac:dyDescent="0.2">
      <c r="A53" s="4" t="s">
        <v>103</v>
      </c>
      <c r="B53" s="16">
        <f t="shared" ref="B53:O53" si="15">B44+B51</f>
        <v>107216069.90402822</v>
      </c>
      <c r="C53" s="16">
        <f t="shared" si="15"/>
        <v>1905914.2759870198</v>
      </c>
      <c r="D53" s="16">
        <f t="shared" si="15"/>
        <v>288011.02643838432</v>
      </c>
      <c r="E53" s="16">
        <f t="shared" si="15"/>
        <v>21032.793546368372</v>
      </c>
      <c r="F53" s="16">
        <f t="shared" si="15"/>
        <v>3057987.3637517029</v>
      </c>
      <c r="G53" s="16">
        <f t="shared" si="15"/>
        <v>388590.63624829735</v>
      </c>
      <c r="H53" s="16">
        <f t="shared" si="15"/>
        <v>151362924.60401428</v>
      </c>
      <c r="I53" s="16">
        <f t="shared" si="15"/>
        <v>2024823.4816772658</v>
      </c>
      <c r="J53" s="16">
        <f t="shared" si="15"/>
        <v>272284.09553122107</v>
      </c>
      <c r="K53" s="16">
        <f t="shared" si="15"/>
        <v>4458.8187772333822</v>
      </c>
      <c r="L53" s="16">
        <f t="shared" si="15"/>
        <v>4504745.7791370749</v>
      </c>
      <c r="M53" s="16">
        <f t="shared" si="15"/>
        <v>293530.22086292552</v>
      </c>
      <c r="N53" s="16">
        <f t="shared" si="15"/>
        <v>441786</v>
      </c>
      <c r="O53" s="17">
        <f t="shared" si="15"/>
        <v>0</v>
      </c>
      <c r="P53" s="12">
        <f>SUM(B53:O53)</f>
        <v>271782159</v>
      </c>
    </row>
    <row r="54" spans="1:16" x14ac:dyDescent="0.2">
      <c r="A54" s="4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9"/>
      <c r="P54" s="15"/>
    </row>
    <row r="55" spans="1:16" x14ac:dyDescent="0.2">
      <c r="A55" s="8" t="s">
        <v>40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9"/>
      <c r="P55" s="15"/>
    </row>
    <row r="56" spans="1:16" x14ac:dyDescent="0.2">
      <c r="A56" s="4" t="s">
        <v>17</v>
      </c>
      <c r="B56" s="16">
        <f t="shared" ref="B56:O56" si="16">B13*B18</f>
        <v>1742547.5244166143</v>
      </c>
      <c r="C56" s="16">
        <f t="shared" si="16"/>
        <v>28737.576209955154</v>
      </c>
      <c r="D56" s="16">
        <f t="shared" si="16"/>
        <v>4287.6521645549128</v>
      </c>
      <c r="E56" s="16">
        <f t="shared" si="16"/>
        <v>341.83907653579217</v>
      </c>
      <c r="F56" s="16">
        <f t="shared" si="16"/>
        <v>36095.284304073844</v>
      </c>
      <c r="G56" s="16">
        <f t="shared" si="16"/>
        <v>3610.3481535505034</v>
      </c>
      <c r="H56" s="16">
        <f t="shared" si="16"/>
        <v>1397167.7206117362</v>
      </c>
      <c r="I56" s="16">
        <f t="shared" si="16"/>
        <v>17919.737863601655</v>
      </c>
      <c r="J56" s="16">
        <f t="shared" si="16"/>
        <v>2330.0218611160594</v>
      </c>
      <c r="K56" s="16">
        <f t="shared" si="16"/>
        <v>41.157487435617078</v>
      </c>
      <c r="L56" s="16">
        <f t="shared" si="16"/>
        <v>35137.010514754627</v>
      </c>
      <c r="M56" s="16">
        <f t="shared" si="16"/>
        <v>2137.4571183358021</v>
      </c>
      <c r="N56" s="16">
        <f t="shared" si="16"/>
        <v>9624.6083691333606</v>
      </c>
      <c r="O56" s="17">
        <f t="shared" si="16"/>
        <v>0</v>
      </c>
      <c r="P56" s="12">
        <f>SUM(B56:O56)</f>
        <v>3279977.9381513977</v>
      </c>
    </row>
    <row r="57" spans="1:16" x14ac:dyDescent="0.2">
      <c r="A57" s="4" t="s">
        <v>18</v>
      </c>
      <c r="B57" s="16">
        <f t="shared" ref="B57:O59" si="17">B13*B19</f>
        <v>0</v>
      </c>
      <c r="C57" s="16">
        <f t="shared" si="17"/>
        <v>0</v>
      </c>
      <c r="D57" s="16">
        <f t="shared" si="17"/>
        <v>0</v>
      </c>
      <c r="E57" s="16">
        <f t="shared" si="17"/>
        <v>0</v>
      </c>
      <c r="F57" s="16">
        <f t="shared" si="17"/>
        <v>0</v>
      </c>
      <c r="G57" s="16">
        <f t="shared" si="17"/>
        <v>0</v>
      </c>
      <c r="H57" s="16">
        <f t="shared" si="17"/>
        <v>0</v>
      </c>
      <c r="I57" s="16">
        <f t="shared" si="17"/>
        <v>0</v>
      </c>
      <c r="J57" s="16">
        <f t="shared" si="17"/>
        <v>0</v>
      </c>
      <c r="K57" s="16">
        <f t="shared" si="17"/>
        <v>0</v>
      </c>
      <c r="L57" s="16">
        <f t="shared" si="17"/>
        <v>0</v>
      </c>
      <c r="M57" s="16">
        <f t="shared" si="17"/>
        <v>0</v>
      </c>
      <c r="N57" s="16">
        <f t="shared" si="17"/>
        <v>0</v>
      </c>
      <c r="O57" s="17">
        <f t="shared" si="17"/>
        <v>0</v>
      </c>
      <c r="P57" s="12">
        <f>SUM(B57:O57)</f>
        <v>0</v>
      </c>
    </row>
    <row r="58" spans="1:16" x14ac:dyDescent="0.2">
      <c r="A58" s="4" t="s">
        <v>19</v>
      </c>
      <c r="B58" s="16">
        <f t="shared" si="17"/>
        <v>747059.86343848554</v>
      </c>
      <c r="C58" s="16">
        <f t="shared" si="17"/>
        <v>15820.837972173385</v>
      </c>
      <c r="D58" s="16">
        <f t="shared" si="17"/>
        <v>2062.9516887820764</v>
      </c>
      <c r="E58" s="16">
        <f t="shared" si="17"/>
        <v>326.15799457073393</v>
      </c>
      <c r="F58" s="16">
        <f t="shared" si="17"/>
        <v>16262.917602967522</v>
      </c>
      <c r="G58" s="16">
        <f t="shared" si="17"/>
        <v>1981.1806034217602</v>
      </c>
      <c r="H58" s="16">
        <f t="shared" si="17"/>
        <v>489449.79352300469</v>
      </c>
      <c r="I58" s="16">
        <f t="shared" si="17"/>
        <v>6808.3114574081064</v>
      </c>
      <c r="J58" s="16">
        <f t="shared" si="17"/>
        <v>1203.7718753336371</v>
      </c>
      <c r="K58" s="16">
        <f t="shared" si="17"/>
        <v>32.249496113273615</v>
      </c>
      <c r="L58" s="16">
        <f t="shared" si="17"/>
        <v>13528.33256851005</v>
      </c>
      <c r="M58" s="16">
        <f t="shared" si="17"/>
        <v>711.58759947829003</v>
      </c>
      <c r="N58" s="16">
        <f t="shared" si="17"/>
        <v>1537.6161871912932</v>
      </c>
      <c r="O58" s="17">
        <f t="shared" si="17"/>
        <v>0</v>
      </c>
      <c r="P58" s="12">
        <f>SUM(B58:O58)</f>
        <v>1296785.5720074403</v>
      </c>
    </row>
    <row r="59" spans="1:16" x14ac:dyDescent="0.2">
      <c r="A59" s="4" t="s">
        <v>20</v>
      </c>
      <c r="B59" s="16">
        <f t="shared" si="17"/>
        <v>865769.59647283994</v>
      </c>
      <c r="C59" s="16">
        <f t="shared" si="17"/>
        <v>11642.530745309747</v>
      </c>
      <c r="D59" s="16">
        <f t="shared" si="17"/>
        <v>1841.7665803407924</v>
      </c>
      <c r="E59" s="16">
        <f t="shared" si="17"/>
        <v>11.529116607237491</v>
      </c>
      <c r="F59" s="16">
        <f t="shared" si="17"/>
        <v>17846.440490846897</v>
      </c>
      <c r="G59" s="16">
        <f t="shared" si="17"/>
        <v>1418.1408954607368</v>
      </c>
      <c r="H59" s="16">
        <f t="shared" si="17"/>
        <v>578846.49360536144</v>
      </c>
      <c r="I59" s="16">
        <f t="shared" si="17"/>
        <v>7191.0939681839991</v>
      </c>
      <c r="J59" s="16">
        <f t="shared" si="17"/>
        <v>918.16156909593633</v>
      </c>
      <c r="K59" s="16">
        <f t="shared" si="17"/>
        <v>0</v>
      </c>
      <c r="L59" s="16">
        <f t="shared" si="17"/>
        <v>15690.486291941586</v>
      </c>
      <c r="M59" s="16">
        <f t="shared" si="17"/>
        <v>1104.7688797219546</v>
      </c>
      <c r="N59" s="16">
        <f t="shared" si="17"/>
        <v>2282.4635516083436</v>
      </c>
      <c r="O59" s="17">
        <f t="shared" si="17"/>
        <v>0</v>
      </c>
      <c r="P59" s="12">
        <f>SUM(B59:O59)</f>
        <v>1504563.4721673185</v>
      </c>
    </row>
    <row r="60" spans="1:16" ht="13.5" thickBot="1" x14ac:dyDescent="0.25">
      <c r="A60" s="32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4"/>
      <c r="P60" s="35"/>
    </row>
  </sheetData>
  <mergeCells count="2">
    <mergeCell ref="A1:P1"/>
    <mergeCell ref="A2:P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66"/>
  <sheetViews>
    <sheetView zoomScale="80" zoomScaleNormal="80" workbookViewId="0">
      <selection sqref="A1:H1"/>
    </sheetView>
  </sheetViews>
  <sheetFormatPr defaultColWidth="9.140625" defaultRowHeight="12.75" x14ac:dyDescent="0.2"/>
  <cols>
    <col min="1" max="1" width="60.85546875" style="1" customWidth="1"/>
    <col min="2" max="7" width="14.28515625" style="1" customWidth="1"/>
    <col min="8" max="8" width="15.42578125" style="1" customWidth="1"/>
    <col min="9" max="16384" width="9.140625" style="1"/>
  </cols>
  <sheetData>
    <row r="1" spans="1:8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</row>
    <row r="2" spans="1:8" ht="15.75" thickBot="1" x14ac:dyDescent="0.25">
      <c r="A2" s="397" t="s">
        <v>169</v>
      </c>
      <c r="B2" s="397"/>
      <c r="C2" s="397"/>
      <c r="D2" s="397"/>
      <c r="E2" s="397"/>
      <c r="F2" s="397"/>
      <c r="G2" s="397"/>
      <c r="H2" s="397"/>
    </row>
    <row r="3" spans="1:8" ht="15" customHeight="1" thickBot="1" x14ac:dyDescent="0.25">
      <c r="A3" s="2"/>
      <c r="B3" s="398" t="s">
        <v>155</v>
      </c>
      <c r="C3" s="399"/>
      <c r="D3" s="400"/>
      <c r="E3" s="398" t="s">
        <v>156</v>
      </c>
      <c r="F3" s="399"/>
      <c r="G3" s="400"/>
      <c r="H3" s="2"/>
    </row>
    <row r="4" spans="1:8" x14ac:dyDescent="0.2">
      <c r="A4" s="37"/>
      <c r="B4" s="37"/>
      <c r="C4" s="37"/>
      <c r="D4" s="37"/>
      <c r="E4" s="37"/>
      <c r="F4" s="37"/>
      <c r="G4" s="37"/>
      <c r="H4" s="37" t="s">
        <v>170</v>
      </c>
    </row>
    <row r="5" spans="1:8" ht="13.5" thickBot="1" x14ac:dyDescent="0.25">
      <c r="A5" s="3" t="s">
        <v>1</v>
      </c>
      <c r="B5" s="3" t="s">
        <v>138</v>
      </c>
      <c r="C5" s="3" t="s">
        <v>137</v>
      </c>
      <c r="D5" s="3" t="s">
        <v>8</v>
      </c>
      <c r="E5" s="3" t="s">
        <v>138</v>
      </c>
      <c r="F5" s="3" t="s">
        <v>137</v>
      </c>
      <c r="G5" s="3" t="s">
        <v>8</v>
      </c>
      <c r="H5" s="3" t="s">
        <v>8</v>
      </c>
    </row>
    <row r="6" spans="1:8" x14ac:dyDescent="0.2">
      <c r="A6" s="4"/>
      <c r="B6" s="5"/>
      <c r="C6" s="5"/>
      <c r="D6" s="7"/>
      <c r="E6" s="5"/>
      <c r="F6" s="5"/>
      <c r="G6" s="7"/>
      <c r="H6" s="42"/>
    </row>
    <row r="7" spans="1:8" x14ac:dyDescent="0.2">
      <c r="A7" s="8" t="s">
        <v>245</v>
      </c>
      <c r="B7" s="5"/>
      <c r="C7" s="5"/>
      <c r="D7" s="7"/>
      <c r="E7" s="5"/>
      <c r="F7" s="5"/>
      <c r="G7" s="7"/>
      <c r="H7" s="42"/>
    </row>
    <row r="8" spans="1:8" x14ac:dyDescent="0.2">
      <c r="A8" s="4"/>
      <c r="B8" s="5"/>
      <c r="C8" s="5"/>
      <c r="D8" s="7"/>
      <c r="E8" s="5"/>
      <c r="F8" s="5"/>
      <c r="G8" s="7"/>
      <c r="H8" s="42"/>
    </row>
    <row r="9" spans="1:8" x14ac:dyDescent="0.2">
      <c r="A9" s="8" t="s">
        <v>9</v>
      </c>
      <c r="B9" s="10"/>
      <c r="C9" s="10"/>
      <c r="D9" s="38">
        <v>1489402</v>
      </c>
      <c r="E9" s="10"/>
      <c r="F9" s="10"/>
      <c r="G9" s="38">
        <v>1320</v>
      </c>
      <c r="H9" s="43">
        <f>D9+G9</f>
        <v>1490722</v>
      </c>
    </row>
    <row r="10" spans="1:8" x14ac:dyDescent="0.2">
      <c r="A10" s="8"/>
      <c r="B10" s="10"/>
      <c r="C10" s="10"/>
      <c r="D10" s="12"/>
      <c r="E10" s="10"/>
      <c r="F10" s="10"/>
      <c r="G10" s="12"/>
      <c r="H10" s="42"/>
    </row>
    <row r="11" spans="1:8" x14ac:dyDescent="0.2">
      <c r="A11" s="4" t="s">
        <v>141</v>
      </c>
      <c r="B11" s="19">
        <v>0.99915532924281558</v>
      </c>
      <c r="C11" s="19">
        <v>8.4467075718445235E-4</v>
      </c>
      <c r="D11" s="40">
        <f>SUM(B11:C11)</f>
        <v>1</v>
      </c>
      <c r="E11" s="19">
        <v>1</v>
      </c>
      <c r="F11" s="19">
        <v>0</v>
      </c>
      <c r="G11" s="40">
        <f>SUM(E11:F11)</f>
        <v>1</v>
      </c>
      <c r="H11" s="44">
        <f>(D11+G11)/2</f>
        <v>1</v>
      </c>
    </row>
    <row r="12" spans="1:8" x14ac:dyDescent="0.2">
      <c r="A12" s="4" t="s">
        <v>109</v>
      </c>
      <c r="B12" s="16">
        <f>B11*$D$9</f>
        <v>1488143.945684908</v>
      </c>
      <c r="C12" s="16">
        <f>C11*$D$9</f>
        <v>1258.0543150920378</v>
      </c>
      <c r="D12" s="12">
        <f>SUM(B12:C12)</f>
        <v>1489402</v>
      </c>
      <c r="E12" s="16">
        <f>E11*$G$9</f>
        <v>1320</v>
      </c>
      <c r="F12" s="16">
        <f>F11*$G$9</f>
        <v>0</v>
      </c>
      <c r="G12" s="12">
        <f>SUM(E12:F12)</f>
        <v>1320</v>
      </c>
      <c r="H12" s="43">
        <f>D12+G12</f>
        <v>1490722</v>
      </c>
    </row>
    <row r="13" spans="1:8" x14ac:dyDescent="0.2">
      <c r="A13" s="4"/>
      <c r="B13" s="16"/>
      <c r="C13" s="16"/>
      <c r="D13" s="12"/>
      <c r="E13" s="16"/>
      <c r="F13" s="16"/>
      <c r="G13" s="12"/>
      <c r="H13" s="42"/>
    </row>
    <row r="14" spans="1:8" x14ac:dyDescent="0.2">
      <c r="A14" s="4" t="s">
        <v>110</v>
      </c>
      <c r="B14" s="19">
        <v>0.4182769118266641</v>
      </c>
      <c r="C14" s="19">
        <v>0.78451807566710108</v>
      </c>
      <c r="D14" s="12"/>
      <c r="E14" s="19">
        <v>0.3983643841256731</v>
      </c>
      <c r="F14" s="19"/>
      <c r="G14" s="12"/>
      <c r="H14" s="42"/>
    </row>
    <row r="15" spans="1:8" x14ac:dyDescent="0.2">
      <c r="A15" s="4" t="s">
        <v>112</v>
      </c>
      <c r="B15" s="19">
        <v>0.49796955068097648</v>
      </c>
      <c r="C15" s="19">
        <v>0.16402645403239524</v>
      </c>
      <c r="D15" s="12"/>
      <c r="E15" s="19">
        <v>0.55890203234921032</v>
      </c>
      <c r="F15" s="19"/>
      <c r="G15" s="12"/>
      <c r="H15" s="42"/>
    </row>
    <row r="16" spans="1:8" x14ac:dyDescent="0.2">
      <c r="A16" s="4" t="s">
        <v>113</v>
      </c>
      <c r="B16" s="19">
        <v>7.7302554247236505E-2</v>
      </c>
      <c r="C16" s="19">
        <v>1.6881439905786309E-2</v>
      </c>
      <c r="D16" s="12"/>
      <c r="E16" s="19">
        <v>3.7362780959074256E-2</v>
      </c>
      <c r="F16" s="19"/>
      <c r="G16" s="12"/>
      <c r="H16" s="42"/>
    </row>
    <row r="17" spans="1:8" x14ac:dyDescent="0.2">
      <c r="A17" s="4" t="s">
        <v>114</v>
      </c>
      <c r="B17" s="19">
        <v>6.4509832451229475E-3</v>
      </c>
      <c r="C17" s="19">
        <v>3.457403039471757E-2</v>
      </c>
      <c r="D17" s="12"/>
      <c r="E17" s="19">
        <v>5.3708025660422973E-3</v>
      </c>
      <c r="F17" s="19"/>
      <c r="G17" s="12"/>
      <c r="H17" s="42"/>
    </row>
    <row r="18" spans="1:8" x14ac:dyDescent="0.2">
      <c r="A18" s="4"/>
      <c r="B18" s="5"/>
      <c r="C18" s="5"/>
      <c r="D18" s="15"/>
      <c r="E18" s="5"/>
      <c r="F18" s="5"/>
      <c r="G18" s="15"/>
      <c r="H18" s="42"/>
    </row>
    <row r="19" spans="1:8" x14ac:dyDescent="0.2">
      <c r="A19" s="4" t="s">
        <v>115</v>
      </c>
      <c r="B19" s="16">
        <f>B14*B$12</f>
        <v>622456.25395463023</v>
      </c>
      <c r="C19" s="16">
        <f t="shared" ref="C19:C22" si="0">C14*C$12</f>
        <v>986.96635036069836</v>
      </c>
      <c r="D19" s="12">
        <f>SUM(B19:C19)</f>
        <v>623443.22030499089</v>
      </c>
      <c r="E19" s="16">
        <f t="shared" ref="E19:F22" si="1">E14*E$12</f>
        <v>525.84098704588848</v>
      </c>
      <c r="F19" s="16">
        <f t="shared" si="1"/>
        <v>0</v>
      </c>
      <c r="G19" s="12">
        <f>SUM(E19:F19)</f>
        <v>525.84098704588848</v>
      </c>
      <c r="H19" s="43">
        <f>D19+G19</f>
        <v>623969.06129203679</v>
      </c>
    </row>
    <row r="20" spans="1:8" x14ac:dyDescent="0.2">
      <c r="A20" s="4" t="s">
        <v>116</v>
      </c>
      <c r="B20" s="16">
        <f t="shared" ref="B20:B22" si="2">B15*B$12</f>
        <v>741050.37198132905</v>
      </c>
      <c r="C20" s="16">
        <f t="shared" si="0"/>
        <v>206.3541882847006</v>
      </c>
      <c r="D20" s="12">
        <f>SUM(B20:C20)</f>
        <v>741256.72616961377</v>
      </c>
      <c r="E20" s="16">
        <f t="shared" si="1"/>
        <v>737.75068270095767</v>
      </c>
      <c r="F20" s="16">
        <f t="shared" si="1"/>
        <v>0</v>
      </c>
      <c r="G20" s="12">
        <f>SUM(E20:F20)</f>
        <v>737.75068270095767</v>
      </c>
      <c r="H20" s="43">
        <f t="shared" ref="H20:H22" si="3">D20+G20</f>
        <v>741994.47685231478</v>
      </c>
    </row>
    <row r="21" spans="1:8" x14ac:dyDescent="0.2">
      <c r="A21" s="4" t="s">
        <v>117</v>
      </c>
      <c r="B21" s="16">
        <f t="shared" si="2"/>
        <v>115037.32808900418</v>
      </c>
      <c r="C21" s="16">
        <f t="shared" si="0"/>
        <v>21.23776831844139</v>
      </c>
      <c r="D21" s="12">
        <f>SUM(B21:C21)</f>
        <v>115058.56585732262</v>
      </c>
      <c r="E21" s="16">
        <f t="shared" si="1"/>
        <v>49.31887086597802</v>
      </c>
      <c r="F21" s="16">
        <f t="shared" si="1"/>
        <v>0</v>
      </c>
      <c r="G21" s="12">
        <f>SUM(E21:F21)</f>
        <v>49.31887086597802</v>
      </c>
      <c r="H21" s="43">
        <f t="shared" si="3"/>
        <v>115107.8847281886</v>
      </c>
    </row>
    <row r="22" spans="1:8" x14ac:dyDescent="0.2">
      <c r="A22" s="4" t="s">
        <v>118</v>
      </c>
      <c r="B22" s="16">
        <f t="shared" si="2"/>
        <v>9599.991659944495</v>
      </c>
      <c r="C22" s="16">
        <f t="shared" si="0"/>
        <v>43.496008128197708</v>
      </c>
      <c r="D22" s="12">
        <f>SUM(B22:C22)</f>
        <v>9643.487668072692</v>
      </c>
      <c r="E22" s="16">
        <f t="shared" si="1"/>
        <v>7.0894593871758325</v>
      </c>
      <c r="F22" s="16">
        <f t="shared" si="1"/>
        <v>0</v>
      </c>
      <c r="G22" s="12">
        <f>SUM(E22:F22)</f>
        <v>7.0894593871758325</v>
      </c>
      <c r="H22" s="43">
        <f t="shared" si="3"/>
        <v>9650.5771274598683</v>
      </c>
    </row>
    <row r="23" spans="1:8" x14ac:dyDescent="0.2">
      <c r="A23" s="4"/>
      <c r="B23" s="5"/>
      <c r="C23" s="5"/>
      <c r="D23" s="15"/>
      <c r="E23" s="5"/>
      <c r="F23" s="5"/>
      <c r="G23" s="15"/>
      <c r="H23" s="42"/>
    </row>
    <row r="24" spans="1:8" x14ac:dyDescent="0.2">
      <c r="A24" s="8" t="s">
        <v>119</v>
      </c>
      <c r="B24" s="19">
        <v>0.99640053098319381</v>
      </c>
      <c r="C24" s="19">
        <v>3.5994690168061907E-3</v>
      </c>
      <c r="D24" s="40">
        <f>SUM(B24:C24)</f>
        <v>1</v>
      </c>
      <c r="E24" s="19">
        <v>1</v>
      </c>
      <c r="F24" s="19"/>
      <c r="G24" s="40">
        <f>SUM(E24:F24)</f>
        <v>1</v>
      </c>
      <c r="H24" s="44">
        <f>(D24+G24)/2</f>
        <v>1</v>
      </c>
    </row>
    <row r="25" spans="1:8" x14ac:dyDescent="0.2">
      <c r="A25" s="4" t="s">
        <v>13</v>
      </c>
      <c r="B25" s="18">
        <f>B24*$D$25</f>
        <v>1957619803.2782469</v>
      </c>
      <c r="C25" s="18">
        <f>C24*$D$25</f>
        <v>7071846.7217528317</v>
      </c>
      <c r="D25" s="12">
        <f>SUM(D26:D27)</f>
        <v>1964691649.9999998</v>
      </c>
      <c r="E25" s="18">
        <f>E24*$G$25</f>
        <v>2217668</v>
      </c>
      <c r="F25" s="18">
        <f>F24*$G$25</f>
        <v>0</v>
      </c>
      <c r="G25" s="12">
        <f>SUM(G26:G27)</f>
        <v>2217668</v>
      </c>
      <c r="H25" s="43">
        <f>D25+G25</f>
        <v>1966909317.9999998</v>
      </c>
    </row>
    <row r="26" spans="1:8" x14ac:dyDescent="0.2">
      <c r="A26" s="4" t="s">
        <v>14</v>
      </c>
      <c r="B26" s="18">
        <v>887828687.36683893</v>
      </c>
      <c r="C26" s="18">
        <v>3207136.6331608612</v>
      </c>
      <c r="D26" s="38">
        <v>891035823.99999976</v>
      </c>
      <c r="E26" s="18">
        <f>E24*$G$26</f>
        <v>1057986</v>
      </c>
      <c r="F26" s="18">
        <f>F24*$G$26</f>
        <v>0</v>
      </c>
      <c r="G26" s="38">
        <v>1057986</v>
      </c>
      <c r="H26" s="43">
        <f>D26+G26</f>
        <v>892093809.99999976</v>
      </c>
    </row>
    <row r="27" spans="1:8" x14ac:dyDescent="0.2">
      <c r="A27" s="4" t="s">
        <v>15</v>
      </c>
      <c r="B27" s="18">
        <v>1069791115.9114081</v>
      </c>
      <c r="C27" s="18">
        <v>3864710.0885919705</v>
      </c>
      <c r="D27" s="38">
        <v>1073655826</v>
      </c>
      <c r="E27" s="18">
        <f>E24*$G$27</f>
        <v>1159682.0000000002</v>
      </c>
      <c r="F27" s="18">
        <f>F24*$G$27</f>
        <v>0</v>
      </c>
      <c r="G27" s="38">
        <v>1159682.0000000002</v>
      </c>
      <c r="H27" s="43">
        <f>D27+G27</f>
        <v>1074815508</v>
      </c>
    </row>
    <row r="28" spans="1:8" x14ac:dyDescent="0.2">
      <c r="A28" s="4"/>
      <c r="B28" s="5"/>
      <c r="C28" s="5"/>
      <c r="D28" s="15"/>
      <c r="E28" s="5"/>
      <c r="F28" s="5"/>
      <c r="G28" s="15"/>
      <c r="H28" s="42"/>
    </row>
    <row r="29" spans="1:8" x14ac:dyDescent="0.2">
      <c r="A29" s="8" t="s">
        <v>16</v>
      </c>
      <c r="B29" s="5"/>
      <c r="C29" s="5"/>
      <c r="D29" s="15"/>
      <c r="E29" s="5"/>
      <c r="F29" s="5"/>
      <c r="G29" s="15"/>
      <c r="H29" s="42"/>
    </row>
    <row r="30" spans="1:8" x14ac:dyDescent="0.2">
      <c r="A30" s="4" t="s">
        <v>17</v>
      </c>
      <c r="B30" s="19">
        <v>4.8595601834232833E-3</v>
      </c>
      <c r="C30" s="19">
        <v>1.4433710298166511E-2</v>
      </c>
      <c r="D30" s="15"/>
      <c r="E30" s="19">
        <v>4.7301742375625445E-3</v>
      </c>
      <c r="F30" s="19"/>
      <c r="G30" s="15"/>
      <c r="H30" s="42"/>
    </row>
    <row r="31" spans="1:8" x14ac:dyDescent="0.2">
      <c r="A31" s="4" t="s">
        <v>120</v>
      </c>
      <c r="B31" s="19">
        <v>0</v>
      </c>
      <c r="C31" s="19">
        <v>0</v>
      </c>
      <c r="D31" s="15"/>
      <c r="E31" s="19">
        <v>0</v>
      </c>
      <c r="F31" s="19">
        <v>0</v>
      </c>
      <c r="G31" s="15"/>
      <c r="H31" s="42"/>
    </row>
    <row r="32" spans="1:8" x14ac:dyDescent="0.2">
      <c r="A32" s="4" t="s">
        <v>121</v>
      </c>
      <c r="B32" s="19">
        <v>0</v>
      </c>
      <c r="C32" s="19">
        <v>0</v>
      </c>
      <c r="D32" s="15"/>
      <c r="E32" s="19">
        <v>0</v>
      </c>
      <c r="F32" s="19">
        <v>0</v>
      </c>
      <c r="G32" s="15"/>
      <c r="H32" s="42"/>
    </row>
    <row r="33" spans="1:8" x14ac:dyDescent="0.2">
      <c r="A33" s="4" t="s">
        <v>19</v>
      </c>
      <c r="B33" s="19">
        <v>3.9607495999517996E-3</v>
      </c>
      <c r="C33" s="19">
        <v>8.3969858009041616E-3</v>
      </c>
      <c r="D33" s="15"/>
      <c r="E33" s="19">
        <v>4.2100590060951881E-3</v>
      </c>
      <c r="F33" s="19"/>
      <c r="G33" s="15"/>
      <c r="H33" s="42"/>
    </row>
    <row r="34" spans="1:8" x14ac:dyDescent="0.2">
      <c r="A34" s="4" t="s">
        <v>20</v>
      </c>
      <c r="B34" s="19">
        <v>4.1773401804640776E-3</v>
      </c>
      <c r="C34" s="19">
        <v>1.1554135884704032E-2</v>
      </c>
      <c r="D34" s="15"/>
      <c r="E34" s="19">
        <v>4.3921831347263664E-3</v>
      </c>
      <c r="F34" s="19"/>
      <c r="G34" s="15"/>
      <c r="H34" s="42"/>
    </row>
    <row r="35" spans="1:8" x14ac:dyDescent="0.2">
      <c r="A35" s="4"/>
      <c r="B35" s="5"/>
      <c r="C35" s="5"/>
      <c r="D35" s="15"/>
      <c r="E35" s="5"/>
      <c r="F35" s="5"/>
      <c r="G35" s="15"/>
      <c r="H35" s="42"/>
    </row>
    <row r="36" spans="1:8" x14ac:dyDescent="0.2">
      <c r="A36" s="8" t="s">
        <v>34</v>
      </c>
      <c r="B36" s="5"/>
      <c r="C36" s="5"/>
      <c r="D36" s="15"/>
      <c r="E36" s="5"/>
      <c r="F36" s="5"/>
      <c r="G36" s="15"/>
      <c r="H36" s="42"/>
    </row>
    <row r="37" spans="1:8" x14ac:dyDescent="0.2">
      <c r="A37" s="4" t="s">
        <v>19</v>
      </c>
      <c r="B37" s="19">
        <v>0.23278802507397753</v>
      </c>
      <c r="C37" s="19">
        <v>0.18424100358122728</v>
      </c>
      <c r="D37" s="15"/>
      <c r="E37" s="19">
        <v>0.26017109336619565</v>
      </c>
      <c r="F37" s="19"/>
      <c r="G37" s="15"/>
      <c r="H37" s="42"/>
    </row>
    <row r="38" spans="1:8" x14ac:dyDescent="0.2">
      <c r="A38" s="4" t="s">
        <v>246</v>
      </c>
      <c r="B38" s="19">
        <v>0.50987970685160455</v>
      </c>
      <c r="C38" s="19">
        <v>0.48997049688715166</v>
      </c>
      <c r="D38" s="15"/>
      <c r="E38" s="19">
        <v>0.46475548716392878</v>
      </c>
      <c r="F38" s="19"/>
      <c r="G38" s="15"/>
      <c r="H38" s="42"/>
    </row>
    <row r="39" spans="1:8" x14ac:dyDescent="0.2">
      <c r="A39" s="4" t="s">
        <v>35</v>
      </c>
      <c r="B39" s="23">
        <v>0.25733226807441784</v>
      </c>
      <c r="C39" s="23">
        <v>0.32578849953162115</v>
      </c>
      <c r="D39" s="15"/>
      <c r="E39" s="23">
        <v>0.27507341946987568</v>
      </c>
      <c r="F39" s="23"/>
      <c r="G39" s="15"/>
      <c r="H39" s="42"/>
    </row>
    <row r="40" spans="1:8" x14ac:dyDescent="0.2">
      <c r="A40" s="4" t="s">
        <v>36</v>
      </c>
      <c r="B40" s="28">
        <f>SUM(B37:B39)</f>
        <v>1</v>
      </c>
      <c r="C40" s="28">
        <f t="shared" ref="C40" si="4">SUM(C37:C39)</f>
        <v>1</v>
      </c>
      <c r="D40" s="15"/>
      <c r="E40" s="28">
        <f>SUM(E37:E39)</f>
        <v>1</v>
      </c>
      <c r="F40" s="28">
        <f t="shared" ref="F40" si="5">SUM(F37:F39)</f>
        <v>0</v>
      </c>
      <c r="G40" s="15"/>
      <c r="H40" s="42"/>
    </row>
    <row r="41" spans="1:8" x14ac:dyDescent="0.2">
      <c r="A41" s="4"/>
      <c r="B41" s="19"/>
      <c r="C41" s="19"/>
      <c r="D41" s="15"/>
      <c r="E41" s="19"/>
      <c r="F41" s="19"/>
      <c r="G41" s="15"/>
      <c r="H41" s="42"/>
    </row>
    <row r="42" spans="1:8" x14ac:dyDescent="0.2">
      <c r="A42" s="4" t="s">
        <v>37</v>
      </c>
      <c r="B42" s="19">
        <v>0.23093839255191526</v>
      </c>
      <c r="C42" s="19">
        <v>0.15898458253475273</v>
      </c>
      <c r="D42" s="15"/>
      <c r="E42" s="19">
        <v>0.243788546550852</v>
      </c>
      <c r="F42" s="19"/>
      <c r="G42" s="15"/>
      <c r="H42" s="42"/>
    </row>
    <row r="43" spans="1:8" x14ac:dyDescent="0.2">
      <c r="A43" s="4" t="s">
        <v>247</v>
      </c>
      <c r="B43" s="19">
        <v>0.44783009528395634</v>
      </c>
      <c r="C43" s="19">
        <v>0.41243473162239419</v>
      </c>
      <c r="D43" s="15"/>
      <c r="E43" s="19">
        <v>0.40627069016238337</v>
      </c>
      <c r="F43" s="19"/>
      <c r="G43" s="15"/>
      <c r="H43" s="42"/>
    </row>
    <row r="44" spans="1:8" x14ac:dyDescent="0.2">
      <c r="A44" s="4" t="s">
        <v>38</v>
      </c>
      <c r="B44" s="23">
        <v>0.32123151216412837</v>
      </c>
      <c r="C44" s="23">
        <v>0.42858068584285308</v>
      </c>
      <c r="D44" s="15"/>
      <c r="E44" s="23">
        <v>0.34994076328676466</v>
      </c>
      <c r="F44" s="23"/>
      <c r="G44" s="15"/>
      <c r="H44" s="42"/>
    </row>
    <row r="45" spans="1:8" x14ac:dyDescent="0.2">
      <c r="A45" s="4" t="s">
        <v>39</v>
      </c>
      <c r="B45" s="28">
        <f>SUM(B42:B44)</f>
        <v>1</v>
      </c>
      <c r="C45" s="28">
        <f t="shared" ref="C45" si="6">SUM(C42:C44)</f>
        <v>1</v>
      </c>
      <c r="D45" s="15"/>
      <c r="E45" s="28">
        <f>SUM(E42:E44)</f>
        <v>1</v>
      </c>
      <c r="F45" s="28">
        <f t="shared" ref="F45" si="7">SUM(F42:F44)</f>
        <v>0</v>
      </c>
      <c r="G45" s="15"/>
      <c r="H45" s="42"/>
    </row>
    <row r="46" spans="1:8" x14ac:dyDescent="0.2">
      <c r="A46" s="4"/>
      <c r="B46" s="5"/>
      <c r="C46" s="5"/>
      <c r="D46" s="15"/>
      <c r="E46" s="5"/>
      <c r="F46" s="5"/>
      <c r="G46" s="15"/>
      <c r="H46" s="42"/>
    </row>
    <row r="47" spans="1:8" x14ac:dyDescent="0.2">
      <c r="A47" s="8" t="s">
        <v>40</v>
      </c>
      <c r="B47" s="5"/>
      <c r="C47" s="5"/>
      <c r="D47" s="15"/>
      <c r="E47" s="5"/>
      <c r="F47" s="5"/>
      <c r="G47" s="15"/>
      <c r="H47" s="42"/>
    </row>
    <row r="48" spans="1:8" x14ac:dyDescent="0.2">
      <c r="A48" s="4" t="s">
        <v>17</v>
      </c>
      <c r="B48" s="16">
        <f>B25*B30</f>
        <v>9513171.2502918895</v>
      </c>
      <c r="C48" s="16">
        <f>C25*C30</f>
        <v>102072.98685481893</v>
      </c>
      <c r="D48" s="12">
        <f>SUM(B48:C48)</f>
        <v>9615244.2371467091</v>
      </c>
      <c r="E48" s="16">
        <f>E25*E30</f>
        <v>10489.956041066853</v>
      </c>
      <c r="F48" s="16">
        <f>F25*F30</f>
        <v>0</v>
      </c>
      <c r="G48" s="12">
        <f>SUM(E48:F48)</f>
        <v>10489.956041066853</v>
      </c>
      <c r="H48" s="43">
        <f>D48+G48</f>
        <v>9625734.1931877751</v>
      </c>
    </row>
    <row r="49" spans="1:8" x14ac:dyDescent="0.2">
      <c r="A49" s="4" t="s">
        <v>120</v>
      </c>
      <c r="B49" s="16">
        <f>B25*B31</f>
        <v>0</v>
      </c>
      <c r="C49" s="16">
        <f>C25*C31</f>
        <v>0</v>
      </c>
      <c r="D49" s="12">
        <f>SUM(B49:C49)</f>
        <v>0</v>
      </c>
      <c r="E49" s="16">
        <f>E25*E31</f>
        <v>0</v>
      </c>
      <c r="F49" s="16">
        <f>F25*F31</f>
        <v>0</v>
      </c>
      <c r="G49" s="12">
        <f>SUM(E49:F49)</f>
        <v>0</v>
      </c>
      <c r="H49" s="43">
        <f>D49+G49</f>
        <v>0</v>
      </c>
    </row>
    <row r="50" spans="1:8" x14ac:dyDescent="0.2">
      <c r="A50" s="4" t="s">
        <v>121</v>
      </c>
      <c r="B50" s="16">
        <f t="shared" ref="B50:C52" si="8">B25*B32</f>
        <v>0</v>
      </c>
      <c r="C50" s="16">
        <f t="shared" si="8"/>
        <v>0</v>
      </c>
      <c r="D50" s="12">
        <f>SUM(B50:C50)</f>
        <v>0</v>
      </c>
      <c r="E50" s="16">
        <f t="shared" ref="E50:F52" si="9">E25*E32</f>
        <v>0</v>
      </c>
      <c r="F50" s="16">
        <f t="shared" si="9"/>
        <v>0</v>
      </c>
      <c r="G50" s="12">
        <f>SUM(E50:F50)</f>
        <v>0</v>
      </c>
      <c r="H50" s="43">
        <f>D50+G50</f>
        <v>0</v>
      </c>
    </row>
    <row r="51" spans="1:8" x14ac:dyDescent="0.2">
      <c r="A51" s="4" t="s">
        <v>19</v>
      </c>
      <c r="B51" s="16">
        <f t="shared" si="8"/>
        <v>3516467.1183139388</v>
      </c>
      <c r="C51" s="16">
        <f t="shared" si="8"/>
        <v>26930.280770211331</v>
      </c>
      <c r="D51" s="12">
        <f>SUM(B51:C51)</f>
        <v>3543397.3990841503</v>
      </c>
      <c r="E51" s="16">
        <f t="shared" si="9"/>
        <v>4454.1834876226239</v>
      </c>
      <c r="F51" s="16">
        <f t="shared" si="9"/>
        <v>0</v>
      </c>
      <c r="G51" s="12">
        <f>SUM(E51:F51)</f>
        <v>4454.1834876226239</v>
      </c>
      <c r="H51" s="43">
        <f>D51+G51</f>
        <v>3547851.5825717729</v>
      </c>
    </row>
    <row r="52" spans="1:8" x14ac:dyDescent="0.2">
      <c r="A52" s="4" t="s">
        <v>20</v>
      </c>
      <c r="B52" s="16">
        <f t="shared" si="8"/>
        <v>4468881.4132002285</v>
      </c>
      <c r="C52" s="16">
        <f t="shared" si="8"/>
        <v>44653.385518578187</v>
      </c>
      <c r="D52" s="12">
        <f>SUM(B52:C52)</f>
        <v>4513534.7987188064</v>
      </c>
      <c r="E52" s="16">
        <f t="shared" si="9"/>
        <v>5093.5357220457427</v>
      </c>
      <c r="F52" s="16">
        <f t="shared" si="9"/>
        <v>0</v>
      </c>
      <c r="G52" s="12">
        <f>SUM(E52:F52)</f>
        <v>5093.5357220457427</v>
      </c>
      <c r="H52" s="43">
        <f>D52+G52</f>
        <v>4518628.3344408525</v>
      </c>
    </row>
    <row r="53" spans="1:8" x14ac:dyDescent="0.2">
      <c r="A53" s="4"/>
      <c r="B53" s="5"/>
      <c r="C53" s="5"/>
      <c r="D53" s="15"/>
      <c r="E53" s="5"/>
      <c r="F53" s="5"/>
      <c r="G53" s="15"/>
      <c r="H53" s="42"/>
    </row>
    <row r="54" spans="1:8" x14ac:dyDescent="0.2">
      <c r="A54" s="8" t="s">
        <v>41</v>
      </c>
      <c r="B54" s="5"/>
      <c r="C54" s="5"/>
      <c r="D54" s="15"/>
      <c r="E54" s="5"/>
      <c r="F54" s="5"/>
      <c r="G54" s="15"/>
      <c r="H54" s="42"/>
    </row>
    <row r="55" spans="1:8" x14ac:dyDescent="0.2">
      <c r="A55" s="4" t="s">
        <v>19</v>
      </c>
      <c r="B55" s="16">
        <f t="shared" ref="B55:C57" si="10">B37*B$26</f>
        <v>206675886.73614827</v>
      </c>
      <c r="C55" s="16">
        <f t="shared" si="10"/>
        <v>590886.07191567542</v>
      </c>
      <c r="D55" s="12">
        <f>SUM(B55:C55)</f>
        <v>207266772.80806395</v>
      </c>
      <c r="E55" s="16">
        <f t="shared" ref="E55:F57" si="11">E37*E$26</f>
        <v>275257.37438612786</v>
      </c>
      <c r="F55" s="16">
        <f t="shared" si="11"/>
        <v>0</v>
      </c>
      <c r="G55" s="12">
        <f>SUM(E55:F55)</f>
        <v>275257.37438612786</v>
      </c>
      <c r="H55" s="43">
        <f>D55+G55</f>
        <v>207542030.18245009</v>
      </c>
    </row>
    <row r="56" spans="1:8" x14ac:dyDescent="0.2">
      <c r="A56" s="4" t="s">
        <v>246</v>
      </c>
      <c r="B56" s="16">
        <f t="shared" si="10"/>
        <v>452685830.84904867</v>
      </c>
      <c r="C56" s="16">
        <f t="shared" si="10"/>
        <v>1571402.3297348139</v>
      </c>
      <c r="D56" s="12">
        <f>SUM(B56:C56)</f>
        <v>454257233.17878348</v>
      </c>
      <c r="E56" s="16">
        <f t="shared" si="11"/>
        <v>491704.79884261638</v>
      </c>
      <c r="F56" s="16">
        <f t="shared" si="11"/>
        <v>0</v>
      </c>
      <c r="G56" s="12">
        <f>SUM(E56:F56)</f>
        <v>491704.79884261638</v>
      </c>
      <c r="H56" s="43">
        <f>D56+G56</f>
        <v>454748937.97762609</v>
      </c>
    </row>
    <row r="57" spans="1:8" x14ac:dyDescent="0.2">
      <c r="A57" s="4" t="s">
        <v>35</v>
      </c>
      <c r="B57" s="29">
        <f t="shared" si="10"/>
        <v>228466969.7816419</v>
      </c>
      <c r="C57" s="29">
        <f t="shared" si="10"/>
        <v>1044848.2315103723</v>
      </c>
      <c r="D57" s="31">
        <f>SUM(B57:C57)</f>
        <v>229511818.01315227</v>
      </c>
      <c r="E57" s="29">
        <f t="shared" si="11"/>
        <v>291023.82677125587</v>
      </c>
      <c r="F57" s="29">
        <f t="shared" si="11"/>
        <v>0</v>
      </c>
      <c r="G57" s="31">
        <f>SUM(E57:F57)</f>
        <v>291023.82677125587</v>
      </c>
      <c r="H57" s="45">
        <f>D57+G57</f>
        <v>229802841.83992353</v>
      </c>
    </row>
    <row r="58" spans="1:8" x14ac:dyDescent="0.2">
      <c r="A58" s="4" t="s">
        <v>36</v>
      </c>
      <c r="B58" s="16">
        <f>SUM(B55:B57)</f>
        <v>887828687.36683893</v>
      </c>
      <c r="C58" s="16">
        <f>SUM(C55:C57)</f>
        <v>3207136.6331608617</v>
      </c>
      <c r="D58" s="12">
        <f>SUM(B58:C58)</f>
        <v>891035823.99999976</v>
      </c>
      <c r="E58" s="16">
        <f>SUM(E55:E57)</f>
        <v>1057986</v>
      </c>
      <c r="F58" s="16">
        <f>SUM(F55:F57)</f>
        <v>0</v>
      </c>
      <c r="G58" s="12">
        <f>SUM(E58:F58)</f>
        <v>1057986</v>
      </c>
      <c r="H58" s="43">
        <f>D58+G58</f>
        <v>892093809.99999976</v>
      </c>
    </row>
    <row r="59" spans="1:8" x14ac:dyDescent="0.2">
      <c r="A59" s="4"/>
      <c r="B59" s="16"/>
      <c r="C59" s="16"/>
      <c r="D59" s="12"/>
      <c r="E59" s="16"/>
      <c r="F59" s="16"/>
      <c r="G59" s="12"/>
      <c r="H59" s="42"/>
    </row>
    <row r="60" spans="1:8" x14ac:dyDescent="0.2">
      <c r="A60" s="4" t="s">
        <v>37</v>
      </c>
      <c r="B60" s="16">
        <f t="shared" ref="B60:C62" si="12">B42*B$27</f>
        <v>247055840.67490023</v>
      </c>
      <c r="C60" s="16">
        <f t="shared" si="12"/>
        <v>614429.32005264168</v>
      </c>
      <c r="D60" s="12">
        <f>SUM(B60:C60)</f>
        <v>247670269.99495289</v>
      </c>
      <c r="E60" s="16">
        <f t="shared" ref="E60:F62" si="13">E42*E$27</f>
        <v>282717.1892411852</v>
      </c>
      <c r="F60" s="16">
        <f t="shared" si="13"/>
        <v>0</v>
      </c>
      <c r="G60" s="12">
        <f>SUM(E60:F60)</f>
        <v>282717.1892411852</v>
      </c>
      <c r="H60" s="43">
        <f>D60+G60</f>
        <v>247952987.18419406</v>
      </c>
    </row>
    <row r="61" spans="1:8" x14ac:dyDescent="0.2">
      <c r="A61" s="4" t="s">
        <v>247</v>
      </c>
      <c r="B61" s="16">
        <f t="shared" si="12"/>
        <v>479084657.37253588</v>
      </c>
      <c r="C61" s="16">
        <f t="shared" si="12"/>
        <v>1593940.6681867887</v>
      </c>
      <c r="D61" s="12">
        <f>SUM(B61:C61)</f>
        <v>480678598.04072267</v>
      </c>
      <c r="E61" s="16">
        <f t="shared" si="13"/>
        <v>471144.80650889315</v>
      </c>
      <c r="F61" s="16">
        <f t="shared" si="13"/>
        <v>0</v>
      </c>
      <c r="G61" s="12">
        <f>SUM(E61:F61)</f>
        <v>471144.80650889315</v>
      </c>
      <c r="H61" s="43">
        <f>D61+G61</f>
        <v>481149742.84723157</v>
      </c>
    </row>
    <row r="62" spans="1:8" x14ac:dyDescent="0.2">
      <c r="A62" s="4" t="s">
        <v>38</v>
      </c>
      <c r="B62" s="29">
        <f t="shared" si="12"/>
        <v>343650617.86397195</v>
      </c>
      <c r="C62" s="29">
        <f t="shared" si="12"/>
        <v>1656340.1003525401</v>
      </c>
      <c r="D62" s="31">
        <f>SUM(B62:C62)</f>
        <v>345306957.96432447</v>
      </c>
      <c r="E62" s="29">
        <f t="shared" si="13"/>
        <v>405820.00424992188</v>
      </c>
      <c r="F62" s="29">
        <f t="shared" si="13"/>
        <v>0</v>
      </c>
      <c r="G62" s="31">
        <f>SUM(E62:F62)</f>
        <v>405820.00424992188</v>
      </c>
      <c r="H62" s="45">
        <f>D62+G62</f>
        <v>345712777.9685744</v>
      </c>
    </row>
    <row r="63" spans="1:8" x14ac:dyDescent="0.2">
      <c r="A63" s="4" t="s">
        <v>39</v>
      </c>
      <c r="B63" s="16">
        <f>SUM(B60:B62)</f>
        <v>1069791115.9114081</v>
      </c>
      <c r="C63" s="16">
        <f>SUM(C60:C62)</f>
        <v>3864710.0885919705</v>
      </c>
      <c r="D63" s="12">
        <f>SUM(B63:C63)</f>
        <v>1073655826</v>
      </c>
      <c r="E63" s="16">
        <f>SUM(E60:E62)</f>
        <v>1159682.0000000002</v>
      </c>
      <c r="F63" s="16">
        <f>SUM(F60:F62)</f>
        <v>0</v>
      </c>
      <c r="G63" s="12">
        <f>SUM(E63:F63)</f>
        <v>1159682.0000000002</v>
      </c>
      <c r="H63" s="42"/>
    </row>
    <row r="64" spans="1:8" x14ac:dyDescent="0.2">
      <c r="A64" s="4"/>
      <c r="B64" s="16"/>
      <c r="C64" s="16"/>
      <c r="D64" s="12"/>
      <c r="E64" s="16"/>
      <c r="F64" s="16"/>
      <c r="G64" s="12"/>
      <c r="H64" s="42"/>
    </row>
    <row r="65" spans="1:8" x14ac:dyDescent="0.2">
      <c r="A65" s="4" t="s">
        <v>44</v>
      </c>
      <c r="B65" s="16">
        <f>B58+B63</f>
        <v>1957619803.2782469</v>
      </c>
      <c r="C65" s="16">
        <f>C58+C63</f>
        <v>7071846.7217528317</v>
      </c>
      <c r="D65" s="12">
        <f>SUM(B65:C65)</f>
        <v>1964691649.9999998</v>
      </c>
      <c r="E65" s="16">
        <f>E58+E63</f>
        <v>2217668</v>
      </c>
      <c r="F65" s="16">
        <f>F58+F63</f>
        <v>0</v>
      </c>
      <c r="G65" s="12">
        <f>SUM(E65:F65)</f>
        <v>2217668</v>
      </c>
      <c r="H65" s="43">
        <f>D65+G65</f>
        <v>1966909317.9999998</v>
      </c>
    </row>
    <row r="66" spans="1:8" ht="13.5" thickBot="1" x14ac:dyDescent="0.25">
      <c r="A66" s="32"/>
      <c r="B66" s="33"/>
      <c r="C66" s="33"/>
      <c r="D66" s="35"/>
      <c r="E66" s="33"/>
      <c r="F66" s="33"/>
      <c r="G66" s="35"/>
      <c r="H66" s="46"/>
    </row>
  </sheetData>
  <mergeCells count="4">
    <mergeCell ref="A1:H1"/>
    <mergeCell ref="A2:H2"/>
    <mergeCell ref="B3:D3"/>
    <mergeCell ref="E3:G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64"/>
  <sheetViews>
    <sheetView zoomScale="80" zoomScaleNormal="80" workbookViewId="0">
      <selection sqref="A1:F1"/>
    </sheetView>
  </sheetViews>
  <sheetFormatPr defaultColWidth="9.140625" defaultRowHeight="12.75" x14ac:dyDescent="0.2"/>
  <cols>
    <col min="1" max="1" width="60.85546875" style="1" customWidth="1"/>
    <col min="2" max="6" width="14.28515625" style="1" customWidth="1"/>
    <col min="7" max="16384" width="9.140625" style="1"/>
  </cols>
  <sheetData>
    <row r="1" spans="1:6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</row>
    <row r="2" spans="1:6" ht="15.75" thickBot="1" x14ac:dyDescent="0.25">
      <c r="A2" s="397" t="s">
        <v>104</v>
      </c>
      <c r="B2" s="397"/>
      <c r="C2" s="397"/>
      <c r="D2" s="397"/>
      <c r="E2" s="397"/>
      <c r="F2" s="397"/>
    </row>
    <row r="3" spans="1:6" x14ac:dyDescent="0.2">
      <c r="A3" s="37"/>
      <c r="B3" s="37" t="s">
        <v>0</v>
      </c>
      <c r="C3" s="37" t="s">
        <v>0</v>
      </c>
      <c r="D3" s="37" t="s">
        <v>0</v>
      </c>
      <c r="E3" s="37" t="s">
        <v>0</v>
      </c>
      <c r="F3" s="37"/>
    </row>
    <row r="4" spans="1:6" ht="13.5" thickBot="1" x14ac:dyDescent="0.25">
      <c r="A4" s="3" t="s">
        <v>1</v>
      </c>
      <c r="B4" s="3" t="s">
        <v>105</v>
      </c>
      <c r="C4" s="3" t="s">
        <v>106</v>
      </c>
      <c r="D4" s="3" t="s">
        <v>107</v>
      </c>
      <c r="E4" s="3" t="s">
        <v>108</v>
      </c>
      <c r="F4" s="3" t="s">
        <v>8</v>
      </c>
    </row>
    <row r="5" spans="1:6" x14ac:dyDescent="0.2">
      <c r="A5" s="4"/>
      <c r="B5" s="5"/>
      <c r="C5" s="5"/>
      <c r="D5" s="5"/>
      <c r="E5" s="5"/>
      <c r="F5" s="7"/>
    </row>
    <row r="6" spans="1:6" x14ac:dyDescent="0.2">
      <c r="A6" s="8" t="s">
        <v>245</v>
      </c>
      <c r="B6" s="5"/>
      <c r="C6" s="5"/>
      <c r="D6" s="5"/>
      <c r="E6" s="5"/>
      <c r="F6" s="7"/>
    </row>
    <row r="7" spans="1:6" x14ac:dyDescent="0.2">
      <c r="A7" s="4"/>
      <c r="B7" s="5"/>
      <c r="C7" s="5"/>
      <c r="D7" s="5"/>
      <c r="E7" s="5"/>
      <c r="F7" s="7"/>
    </row>
    <row r="8" spans="1:6" x14ac:dyDescent="0.2">
      <c r="A8" s="8" t="s">
        <v>9</v>
      </c>
      <c r="B8" s="10"/>
      <c r="C8" s="10"/>
      <c r="D8" s="10"/>
      <c r="E8" s="10"/>
      <c r="F8" s="38"/>
    </row>
    <row r="9" spans="1:6" x14ac:dyDescent="0.2">
      <c r="A9" s="8"/>
      <c r="B9" s="10"/>
      <c r="C9" s="10"/>
      <c r="D9" s="10"/>
      <c r="E9" s="10"/>
      <c r="F9" s="12"/>
    </row>
    <row r="10" spans="1:6" x14ac:dyDescent="0.2">
      <c r="A10" s="4" t="s">
        <v>109</v>
      </c>
      <c r="B10" s="10">
        <v>25019.999999999996</v>
      </c>
      <c r="C10" s="10">
        <v>12</v>
      </c>
      <c r="D10" s="10">
        <v>83448.000000000015</v>
      </c>
      <c r="E10" s="10">
        <v>1368</v>
      </c>
      <c r="F10" s="12">
        <f>SUM(B10:E10)</f>
        <v>109848.00000000001</v>
      </c>
    </row>
    <row r="11" spans="1:6" x14ac:dyDescent="0.2">
      <c r="A11" s="4"/>
      <c r="B11" s="16"/>
      <c r="C11" s="16"/>
      <c r="D11" s="16"/>
      <c r="E11" s="16"/>
      <c r="F11" s="12"/>
    </row>
    <row r="12" spans="1:6" x14ac:dyDescent="0.2">
      <c r="A12" s="4" t="s">
        <v>110</v>
      </c>
      <c r="B12" s="19">
        <v>4.5100600941014223E-2</v>
      </c>
      <c r="C12" s="19"/>
      <c r="D12" s="19">
        <v>0.9713282550231791</v>
      </c>
      <c r="E12" s="39" t="s">
        <v>111</v>
      </c>
      <c r="F12" s="12"/>
    </row>
    <row r="13" spans="1:6" x14ac:dyDescent="0.2">
      <c r="A13" s="4" t="s">
        <v>112</v>
      </c>
      <c r="B13" s="19">
        <v>0.23129902547601375</v>
      </c>
      <c r="C13" s="19">
        <v>1</v>
      </c>
      <c r="D13" s="19">
        <v>2.867174497682087E-2</v>
      </c>
      <c r="E13" s="39" t="s">
        <v>111</v>
      </c>
      <c r="F13" s="12"/>
    </row>
    <row r="14" spans="1:6" x14ac:dyDescent="0.2">
      <c r="A14" s="4" t="s">
        <v>113</v>
      </c>
      <c r="B14" s="19">
        <v>0.71816413337868279</v>
      </c>
      <c r="C14" s="19"/>
      <c r="D14" s="19"/>
      <c r="E14" s="39" t="s">
        <v>111</v>
      </c>
      <c r="F14" s="12"/>
    </row>
    <row r="15" spans="1:6" x14ac:dyDescent="0.2">
      <c r="A15" s="4" t="s">
        <v>114</v>
      </c>
      <c r="B15" s="19">
        <v>5.4362402042893538E-3</v>
      </c>
      <c r="C15" s="19"/>
      <c r="D15" s="19"/>
      <c r="E15" s="39" t="s">
        <v>111</v>
      </c>
      <c r="F15" s="12"/>
    </row>
    <row r="16" spans="1:6" x14ac:dyDescent="0.2">
      <c r="A16" s="4"/>
      <c r="B16" s="5"/>
      <c r="C16" s="5"/>
      <c r="D16" s="5"/>
      <c r="E16" s="5"/>
      <c r="F16" s="15"/>
    </row>
    <row r="17" spans="1:6" x14ac:dyDescent="0.2">
      <c r="A17" s="4" t="s">
        <v>115</v>
      </c>
      <c r="B17" s="16">
        <f>B12*B$10</f>
        <v>1128.4170355441756</v>
      </c>
      <c r="C17" s="16">
        <f t="shared" ref="C17:D20" si="0">C12*C$10</f>
        <v>0</v>
      </c>
      <c r="D17" s="16">
        <f t="shared" si="0"/>
        <v>81055.400225174264</v>
      </c>
      <c r="E17" s="39" t="s">
        <v>111</v>
      </c>
      <c r="F17" s="12">
        <f t="shared" ref="F17:F19" si="1">SUM(B17:D17)</f>
        <v>82183.817260718439</v>
      </c>
    </row>
    <row r="18" spans="1:6" x14ac:dyDescent="0.2">
      <c r="A18" s="4" t="s">
        <v>116</v>
      </c>
      <c r="B18" s="16">
        <f t="shared" ref="B18:B20" si="2">B13*B$10</f>
        <v>5787.1016174098631</v>
      </c>
      <c r="C18" s="16">
        <f t="shared" si="0"/>
        <v>12</v>
      </c>
      <c r="D18" s="16">
        <f t="shared" si="0"/>
        <v>2392.5997748257482</v>
      </c>
      <c r="E18" s="39" t="s">
        <v>111</v>
      </c>
      <c r="F18" s="12">
        <f t="shared" si="1"/>
        <v>8191.7013922356109</v>
      </c>
    </row>
    <row r="19" spans="1:6" x14ac:dyDescent="0.2">
      <c r="A19" s="4" t="s">
        <v>117</v>
      </c>
      <c r="B19" s="16">
        <f t="shared" si="2"/>
        <v>17968.46661713464</v>
      </c>
      <c r="C19" s="16">
        <f t="shared" si="0"/>
        <v>0</v>
      </c>
      <c r="D19" s="16">
        <f t="shared" si="0"/>
        <v>0</v>
      </c>
      <c r="E19" s="39" t="s">
        <v>111</v>
      </c>
      <c r="F19" s="12">
        <f t="shared" si="1"/>
        <v>17968.46661713464</v>
      </c>
    </row>
    <row r="20" spans="1:6" x14ac:dyDescent="0.2">
      <c r="A20" s="4" t="s">
        <v>118</v>
      </c>
      <c r="B20" s="16">
        <f t="shared" si="2"/>
        <v>136.01472991131962</v>
      </c>
      <c r="C20" s="16">
        <f t="shared" si="0"/>
        <v>0</v>
      </c>
      <c r="D20" s="16">
        <f t="shared" si="0"/>
        <v>0</v>
      </c>
      <c r="E20" s="39" t="s">
        <v>111</v>
      </c>
      <c r="F20" s="12">
        <f>SUM(B20:D20)</f>
        <v>136.01472991131962</v>
      </c>
    </row>
    <row r="21" spans="1:6" x14ac:dyDescent="0.2">
      <c r="A21" s="4"/>
      <c r="B21" s="5"/>
      <c r="C21" s="5"/>
      <c r="D21" s="5"/>
      <c r="E21" s="5"/>
      <c r="F21" s="15"/>
    </row>
    <row r="22" spans="1:6" x14ac:dyDescent="0.2">
      <c r="A22" s="8" t="s">
        <v>119</v>
      </c>
      <c r="B22" s="19"/>
      <c r="C22" s="19"/>
      <c r="D22" s="19"/>
      <c r="E22" s="19"/>
      <c r="F22" s="40"/>
    </row>
    <row r="23" spans="1:6" x14ac:dyDescent="0.2">
      <c r="A23" s="4" t="s">
        <v>13</v>
      </c>
      <c r="B23" s="18">
        <f>SUM(B24:B25)</f>
        <v>140650801</v>
      </c>
      <c r="C23" s="18">
        <f>SUM(C24:C25)</f>
        <v>0</v>
      </c>
      <c r="D23" s="18">
        <f>SUM(D24:D25)</f>
        <v>51063367</v>
      </c>
      <c r="E23" s="18">
        <f>SUM(E24:E25)</f>
        <v>7075939</v>
      </c>
      <c r="F23" s="12">
        <f>SUM(F24:F25)</f>
        <v>198790107</v>
      </c>
    </row>
    <row r="24" spans="1:6" x14ac:dyDescent="0.2">
      <c r="A24" s="4" t="s">
        <v>14</v>
      </c>
      <c r="B24" s="10">
        <v>63049583</v>
      </c>
      <c r="C24" s="10">
        <v>0</v>
      </c>
      <c r="D24" s="10">
        <v>21262040</v>
      </c>
      <c r="E24" s="10">
        <v>2946317</v>
      </c>
      <c r="F24" s="12">
        <f>SUM(B24:E24)</f>
        <v>87257940</v>
      </c>
    </row>
    <row r="25" spans="1:6" x14ac:dyDescent="0.2">
      <c r="A25" s="4" t="s">
        <v>15</v>
      </c>
      <c r="B25" s="10">
        <v>77601218</v>
      </c>
      <c r="C25" s="10">
        <v>0</v>
      </c>
      <c r="D25" s="10">
        <v>29801327</v>
      </c>
      <c r="E25" s="10">
        <v>4129622</v>
      </c>
      <c r="F25" s="12">
        <f>SUM(B25:E25)</f>
        <v>111532167</v>
      </c>
    </row>
    <row r="26" spans="1:6" x14ac:dyDescent="0.2">
      <c r="A26" s="4"/>
      <c r="B26" s="5"/>
      <c r="C26" s="5"/>
      <c r="D26" s="5"/>
      <c r="E26" s="5"/>
      <c r="F26" s="15"/>
    </row>
    <row r="27" spans="1:6" x14ac:dyDescent="0.2">
      <c r="A27" s="8" t="s">
        <v>16</v>
      </c>
      <c r="B27" s="5"/>
      <c r="C27" s="5"/>
      <c r="D27" s="5"/>
      <c r="E27" s="5"/>
      <c r="F27" s="15"/>
    </row>
    <row r="28" spans="1:6" x14ac:dyDescent="0.2">
      <c r="A28" s="4" t="s">
        <v>17</v>
      </c>
      <c r="B28" s="19">
        <v>4.5743632147533051E-3</v>
      </c>
      <c r="C28" s="19"/>
      <c r="D28" s="19">
        <v>1.7153056477227874E-3</v>
      </c>
      <c r="E28" s="39" t="s">
        <v>111</v>
      </c>
      <c r="F28" s="15"/>
    </row>
    <row r="29" spans="1:6" x14ac:dyDescent="0.2">
      <c r="A29" s="4" t="s">
        <v>120</v>
      </c>
      <c r="B29" s="19">
        <v>0</v>
      </c>
      <c r="C29" s="19">
        <v>0</v>
      </c>
      <c r="D29" s="19">
        <v>0</v>
      </c>
      <c r="E29" s="39" t="s">
        <v>111</v>
      </c>
      <c r="F29" s="15"/>
    </row>
    <row r="30" spans="1:6" x14ac:dyDescent="0.2">
      <c r="A30" s="4" t="s">
        <v>121</v>
      </c>
      <c r="B30" s="19">
        <v>0</v>
      </c>
      <c r="C30" s="19">
        <v>0</v>
      </c>
      <c r="D30" s="19">
        <v>0</v>
      </c>
      <c r="E30" s="39" t="s">
        <v>111</v>
      </c>
      <c r="F30" s="15"/>
    </row>
    <row r="31" spans="1:6" x14ac:dyDescent="0.2">
      <c r="A31" s="4" t="s">
        <v>19</v>
      </c>
      <c r="B31" s="19">
        <v>3.8103625936243856E-3</v>
      </c>
      <c r="C31" s="19"/>
      <c r="D31" s="19">
        <v>1.6083347297021502E-3</v>
      </c>
      <c r="E31" s="39" t="s">
        <v>111</v>
      </c>
      <c r="F31" s="15"/>
    </row>
    <row r="32" spans="1:6" x14ac:dyDescent="0.2">
      <c r="A32" s="4" t="s">
        <v>20</v>
      </c>
      <c r="B32" s="19">
        <v>3.9095927980705115E-3</v>
      </c>
      <c r="C32" s="19"/>
      <c r="D32" s="19">
        <v>1.6070164328211174E-3</v>
      </c>
      <c r="E32" s="39" t="s">
        <v>111</v>
      </c>
      <c r="F32" s="15"/>
    </row>
    <row r="33" spans="1:6" x14ac:dyDescent="0.2">
      <c r="A33" s="4"/>
      <c r="B33" s="5"/>
      <c r="C33" s="5"/>
      <c r="D33" s="5"/>
      <c r="E33" s="5"/>
      <c r="F33" s="15"/>
    </row>
    <row r="34" spans="1:6" x14ac:dyDescent="0.2">
      <c r="A34" s="8" t="s">
        <v>34</v>
      </c>
      <c r="B34" s="5"/>
      <c r="C34" s="5"/>
      <c r="D34" s="5"/>
      <c r="E34" s="5"/>
      <c r="F34" s="15"/>
    </row>
    <row r="35" spans="1:6" x14ac:dyDescent="0.2">
      <c r="A35" s="4" t="s">
        <v>19</v>
      </c>
      <c r="B35" s="19">
        <v>0.22395986786607233</v>
      </c>
      <c r="C35" s="19"/>
      <c r="D35" s="19">
        <v>0.20678061179614649</v>
      </c>
      <c r="E35" s="39" t="s">
        <v>111</v>
      </c>
      <c r="F35" s="15"/>
    </row>
    <row r="36" spans="1:6" x14ac:dyDescent="0.2">
      <c r="A36" s="4" t="s">
        <v>246</v>
      </c>
      <c r="B36" s="19">
        <v>0.49926841457409171</v>
      </c>
      <c r="C36" s="19"/>
      <c r="D36" s="19">
        <v>0.43536135082775301</v>
      </c>
      <c r="E36" s="39" t="s">
        <v>111</v>
      </c>
      <c r="F36" s="15"/>
    </row>
    <row r="37" spans="1:6" x14ac:dyDescent="0.2">
      <c r="A37" s="4" t="s">
        <v>35</v>
      </c>
      <c r="B37" s="23">
        <v>0.27677171755983587</v>
      </c>
      <c r="C37" s="23"/>
      <c r="D37" s="23">
        <v>0.35785803737610039</v>
      </c>
      <c r="E37" s="41" t="s">
        <v>111</v>
      </c>
      <c r="F37" s="15"/>
    </row>
    <row r="38" spans="1:6" x14ac:dyDescent="0.2">
      <c r="A38" s="4" t="s">
        <v>36</v>
      </c>
      <c r="B38" s="28">
        <f>SUM(B35:B37)</f>
        <v>0.99999999999999989</v>
      </c>
      <c r="C38" s="28">
        <f t="shared" ref="C38:D38" si="3">SUM(C35:C37)</f>
        <v>0</v>
      </c>
      <c r="D38" s="28">
        <f t="shared" si="3"/>
        <v>1</v>
      </c>
      <c r="E38" s="39" t="s">
        <v>111</v>
      </c>
      <c r="F38" s="15"/>
    </row>
    <row r="39" spans="1:6" x14ac:dyDescent="0.2">
      <c r="A39" s="4"/>
      <c r="B39" s="19"/>
      <c r="C39" s="19"/>
      <c r="D39" s="19"/>
      <c r="E39" s="19"/>
      <c r="F39" s="15"/>
    </row>
    <row r="40" spans="1:6" x14ac:dyDescent="0.2">
      <c r="A40" s="4" t="s">
        <v>37</v>
      </c>
      <c r="B40" s="19">
        <v>0.23177694906826327</v>
      </c>
      <c r="C40" s="19"/>
      <c r="D40" s="19">
        <v>0.21309863893657799</v>
      </c>
      <c r="E40" s="39" t="s">
        <v>111</v>
      </c>
      <c r="F40" s="15"/>
    </row>
    <row r="41" spans="1:6" x14ac:dyDescent="0.2">
      <c r="A41" s="4" t="s">
        <v>247</v>
      </c>
      <c r="B41" s="19">
        <v>0.41134203080859372</v>
      </c>
      <c r="C41" s="19"/>
      <c r="D41" s="19">
        <v>0.39506539134891727</v>
      </c>
      <c r="E41" s="39" t="s">
        <v>111</v>
      </c>
      <c r="F41" s="15"/>
    </row>
    <row r="42" spans="1:6" x14ac:dyDescent="0.2">
      <c r="A42" s="4" t="s">
        <v>38</v>
      </c>
      <c r="B42" s="23">
        <v>0.3568810201231431</v>
      </c>
      <c r="C42" s="23"/>
      <c r="D42" s="23">
        <v>0.39183596971450474</v>
      </c>
      <c r="E42" s="41" t="s">
        <v>111</v>
      </c>
      <c r="F42" s="15"/>
    </row>
    <row r="43" spans="1:6" x14ac:dyDescent="0.2">
      <c r="A43" s="4" t="s">
        <v>39</v>
      </c>
      <c r="B43" s="28">
        <f>SUM(B40:B42)</f>
        <v>1</v>
      </c>
      <c r="C43" s="28">
        <f t="shared" ref="C43:D43" si="4">SUM(C40:C42)</f>
        <v>0</v>
      </c>
      <c r="D43" s="28">
        <f t="shared" si="4"/>
        <v>1</v>
      </c>
      <c r="E43" s="39" t="s">
        <v>111</v>
      </c>
      <c r="F43" s="15"/>
    </row>
    <row r="44" spans="1:6" x14ac:dyDescent="0.2">
      <c r="A44" s="4"/>
      <c r="B44" s="5"/>
      <c r="C44" s="5"/>
      <c r="D44" s="5"/>
      <c r="E44" s="5"/>
      <c r="F44" s="15"/>
    </row>
    <row r="45" spans="1:6" x14ac:dyDescent="0.2">
      <c r="A45" s="8" t="s">
        <v>40</v>
      </c>
      <c r="B45" s="5"/>
      <c r="C45" s="5"/>
      <c r="D45" s="5"/>
      <c r="E45" s="5"/>
      <c r="F45" s="15"/>
    </row>
    <row r="46" spans="1:6" x14ac:dyDescent="0.2">
      <c r="A46" s="4" t="s">
        <v>17</v>
      </c>
      <c r="B46" s="16">
        <f>B23*B28</f>
        <v>643387.85021998733</v>
      </c>
      <c r="C46" s="16">
        <f>C23*C28</f>
        <v>0</v>
      </c>
      <c r="D46" s="16">
        <f>D23*D28</f>
        <v>87589.281806841405</v>
      </c>
      <c r="E46" s="39" t="s">
        <v>111</v>
      </c>
      <c r="F46" s="12">
        <f t="shared" ref="F46:F49" si="5">SUM(B46:D46)</f>
        <v>730977.13202682871</v>
      </c>
    </row>
    <row r="47" spans="1:6" x14ac:dyDescent="0.2">
      <c r="A47" s="4" t="s">
        <v>120</v>
      </c>
      <c r="B47" s="16">
        <f>B23*B29</f>
        <v>0</v>
      </c>
      <c r="C47" s="16">
        <f>C23*C29</f>
        <v>0</v>
      </c>
      <c r="D47" s="16">
        <f>D23*D29</f>
        <v>0</v>
      </c>
      <c r="E47" s="39" t="s">
        <v>111</v>
      </c>
      <c r="F47" s="12">
        <f t="shared" si="5"/>
        <v>0</v>
      </c>
    </row>
    <row r="48" spans="1:6" x14ac:dyDescent="0.2">
      <c r="A48" s="4" t="s">
        <v>121</v>
      </c>
      <c r="B48" s="16">
        <f t="shared" ref="B48:D50" si="6">B23*B30</f>
        <v>0</v>
      </c>
      <c r="C48" s="16">
        <f t="shared" si="6"/>
        <v>0</v>
      </c>
      <c r="D48" s="16">
        <f t="shared" si="6"/>
        <v>0</v>
      </c>
      <c r="E48" s="39" t="s">
        <v>111</v>
      </c>
      <c r="F48" s="12">
        <f t="shared" si="5"/>
        <v>0</v>
      </c>
    </row>
    <row r="49" spans="1:6" x14ac:dyDescent="0.2">
      <c r="A49" s="4" t="s">
        <v>19</v>
      </c>
      <c r="B49" s="16">
        <f t="shared" si="6"/>
        <v>240241.77260681597</v>
      </c>
      <c r="C49" s="16">
        <f t="shared" si="6"/>
        <v>0</v>
      </c>
      <c r="D49" s="16">
        <f t="shared" si="6"/>
        <v>34196.477356316303</v>
      </c>
      <c r="E49" s="39" t="s">
        <v>111</v>
      </c>
      <c r="F49" s="12">
        <f t="shared" si="5"/>
        <v>274438.24996313226</v>
      </c>
    </row>
    <row r="50" spans="1:6" x14ac:dyDescent="0.2">
      <c r="A50" s="4" t="s">
        <v>20</v>
      </c>
      <c r="B50" s="16">
        <f t="shared" si="6"/>
        <v>303389.16301429976</v>
      </c>
      <c r="C50" s="16">
        <f t="shared" si="6"/>
        <v>0</v>
      </c>
      <c r="D50" s="16">
        <f t="shared" si="6"/>
        <v>47891.222208875653</v>
      </c>
      <c r="E50" s="39" t="s">
        <v>111</v>
      </c>
      <c r="F50" s="12">
        <f>SUM(B50:D50)</f>
        <v>351280.3852231754</v>
      </c>
    </row>
    <row r="51" spans="1:6" x14ac:dyDescent="0.2">
      <c r="A51" s="4"/>
      <c r="B51" s="5"/>
      <c r="C51" s="5"/>
      <c r="D51" s="5"/>
      <c r="E51" s="5"/>
      <c r="F51" s="15"/>
    </row>
    <row r="52" spans="1:6" x14ac:dyDescent="0.2">
      <c r="A52" s="8" t="s">
        <v>41</v>
      </c>
      <c r="B52" s="5"/>
      <c r="C52" s="5"/>
      <c r="D52" s="5"/>
      <c r="E52" s="5"/>
      <c r="F52" s="15"/>
    </row>
    <row r="53" spans="1:6" x14ac:dyDescent="0.2">
      <c r="A53" s="4" t="s">
        <v>19</v>
      </c>
      <c r="B53" s="16">
        <f t="shared" ref="B53:D55" si="7">B35*B$24</f>
        <v>14120576.27769096</v>
      </c>
      <c r="C53" s="16">
        <f t="shared" si="7"/>
        <v>0</v>
      </c>
      <c r="D53" s="16">
        <f t="shared" si="7"/>
        <v>4396577.6392341387</v>
      </c>
      <c r="E53" s="39" t="s">
        <v>111</v>
      </c>
      <c r="F53" s="12">
        <f>SUM(B53:D53)</f>
        <v>18517153.916925099</v>
      </c>
    </row>
    <row r="54" spans="1:6" x14ac:dyDescent="0.2">
      <c r="A54" s="4" t="s">
        <v>246</v>
      </c>
      <c r="B54" s="16">
        <f t="shared" si="7"/>
        <v>31478665.343967605</v>
      </c>
      <c r="C54" s="16">
        <f t="shared" si="7"/>
        <v>0</v>
      </c>
      <c r="D54" s="16">
        <f t="shared" si="7"/>
        <v>9256670.4557537176</v>
      </c>
      <c r="E54" s="39" t="s">
        <v>111</v>
      </c>
      <c r="F54" s="12">
        <f>SUM(B54:D54)</f>
        <v>40735335.799721323</v>
      </c>
    </row>
    <row r="55" spans="1:6" x14ac:dyDescent="0.2">
      <c r="A55" s="4" t="s">
        <v>35</v>
      </c>
      <c r="B55" s="29">
        <f t="shared" si="7"/>
        <v>17450341.378341429</v>
      </c>
      <c r="C55" s="29">
        <f t="shared" si="7"/>
        <v>0</v>
      </c>
      <c r="D55" s="29">
        <f t="shared" si="7"/>
        <v>7608791.9050121419</v>
      </c>
      <c r="E55" s="41" t="s">
        <v>111</v>
      </c>
      <c r="F55" s="31">
        <f>SUM(B55:D55)</f>
        <v>25059133.283353571</v>
      </c>
    </row>
    <row r="56" spans="1:6" x14ac:dyDescent="0.2">
      <c r="A56" s="4" t="s">
        <v>36</v>
      </c>
      <c r="B56" s="16">
        <f>SUM(B53:B55)</f>
        <v>63049582.999999993</v>
      </c>
      <c r="C56" s="16">
        <f>SUM(C53:C55)</f>
        <v>0</v>
      </c>
      <c r="D56" s="16">
        <f>SUM(D53:D55)</f>
        <v>21262040</v>
      </c>
      <c r="E56" s="39" t="s">
        <v>111</v>
      </c>
      <c r="F56" s="12">
        <f>SUM(B56:D56)</f>
        <v>84311623</v>
      </c>
    </row>
    <row r="57" spans="1:6" x14ac:dyDescent="0.2">
      <c r="A57" s="4"/>
      <c r="B57" s="16"/>
      <c r="C57" s="16"/>
      <c r="D57" s="16"/>
      <c r="E57" s="16"/>
      <c r="F57" s="12"/>
    </row>
    <row r="58" spans="1:6" x14ac:dyDescent="0.2">
      <c r="A58" s="4" t="s">
        <v>37</v>
      </c>
      <c r="B58" s="16">
        <f t="shared" ref="B58:D60" si="8">B40*B$25</f>
        <v>17986173.552021194</v>
      </c>
      <c r="C58" s="16">
        <f t="shared" si="8"/>
        <v>0</v>
      </c>
      <c r="D58" s="16">
        <f t="shared" si="8"/>
        <v>6350622.2222038927</v>
      </c>
      <c r="E58" s="39" t="s">
        <v>111</v>
      </c>
      <c r="F58" s="12">
        <f>SUM(B58:D58)</f>
        <v>24336795.774225086</v>
      </c>
    </row>
    <row r="59" spans="1:6" x14ac:dyDescent="0.2">
      <c r="A59" s="4" t="s">
        <v>247</v>
      </c>
      <c r="B59" s="16">
        <f t="shared" si="8"/>
        <v>31920642.605340399</v>
      </c>
      <c r="C59" s="16">
        <f t="shared" si="8"/>
        <v>0</v>
      </c>
      <c r="D59" s="16">
        <f t="shared" si="8"/>
        <v>11773472.913972056</v>
      </c>
      <c r="E59" s="39" t="s">
        <v>111</v>
      </c>
      <c r="F59" s="12">
        <f>SUM(B59:D59)</f>
        <v>43694115.519312456</v>
      </c>
    </row>
    <row r="60" spans="1:6" x14ac:dyDescent="0.2">
      <c r="A60" s="4" t="s">
        <v>38</v>
      </c>
      <c r="B60" s="29">
        <f t="shared" si="8"/>
        <v>27694401.842638414</v>
      </c>
      <c r="C60" s="29">
        <f t="shared" si="8"/>
        <v>0</v>
      </c>
      <c r="D60" s="29">
        <f t="shared" si="8"/>
        <v>11677231.863824053</v>
      </c>
      <c r="E60" s="41" t="s">
        <v>111</v>
      </c>
      <c r="F60" s="31">
        <f>SUM(B60:D60)</f>
        <v>39371633.706462465</v>
      </c>
    </row>
    <row r="61" spans="1:6" x14ac:dyDescent="0.2">
      <c r="A61" s="4" t="s">
        <v>39</v>
      </c>
      <c r="B61" s="16">
        <f>SUM(B58:B60)</f>
        <v>77601218.000000015</v>
      </c>
      <c r="C61" s="16">
        <f>SUM(C58:C60)</f>
        <v>0</v>
      </c>
      <c r="D61" s="16">
        <f>SUM(D58:D60)</f>
        <v>29801327</v>
      </c>
      <c r="E61" s="39" t="s">
        <v>111</v>
      </c>
      <c r="F61" s="12">
        <f>SUM(B61:D61)</f>
        <v>107402545.00000001</v>
      </c>
    </row>
    <row r="62" spans="1:6" x14ac:dyDescent="0.2">
      <c r="A62" s="4"/>
      <c r="B62" s="16"/>
      <c r="C62" s="16"/>
      <c r="D62" s="16"/>
      <c r="E62" s="16"/>
      <c r="F62" s="12"/>
    </row>
    <row r="63" spans="1:6" x14ac:dyDescent="0.2">
      <c r="A63" s="4" t="s">
        <v>44</v>
      </c>
      <c r="B63" s="16">
        <f>B56+B61</f>
        <v>140650801</v>
      </c>
      <c r="C63" s="16">
        <f>C56+C61</f>
        <v>0</v>
      </c>
      <c r="D63" s="16">
        <f>D56+D61</f>
        <v>51063367</v>
      </c>
      <c r="E63" s="39" t="s">
        <v>111</v>
      </c>
      <c r="F63" s="12">
        <f>SUM(B63:D63)</f>
        <v>191714168</v>
      </c>
    </row>
    <row r="64" spans="1:6" ht="13.5" thickBot="1" x14ac:dyDescent="0.25">
      <c r="A64" s="32"/>
      <c r="B64" s="33"/>
      <c r="C64" s="33"/>
      <c r="D64" s="33"/>
      <c r="E64" s="33"/>
      <c r="F64" s="35"/>
    </row>
  </sheetData>
  <mergeCells count="2">
    <mergeCell ref="A1:F1"/>
    <mergeCell ref="A2:F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62"/>
  <sheetViews>
    <sheetView zoomScale="80" zoomScaleNormal="80" workbookViewId="0">
      <selection sqref="A1:D1"/>
    </sheetView>
  </sheetViews>
  <sheetFormatPr defaultColWidth="9.140625" defaultRowHeight="12.75" x14ac:dyDescent="0.2"/>
  <cols>
    <col min="1" max="1" width="57.140625" style="1" customWidth="1"/>
    <col min="2" max="4" width="25.7109375" style="1" customWidth="1"/>
    <col min="5" max="16384" width="9.140625" style="1"/>
  </cols>
  <sheetData>
    <row r="1" spans="1:4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</row>
    <row r="2" spans="1:4" ht="15.75" thickBot="1" x14ac:dyDescent="0.25">
      <c r="A2" s="396" t="s">
        <v>122</v>
      </c>
      <c r="B2" s="396"/>
      <c r="C2" s="396"/>
      <c r="D2" s="396"/>
    </row>
    <row r="3" spans="1:4" x14ac:dyDescent="0.2">
      <c r="A3" s="2"/>
      <c r="B3" s="2" t="s">
        <v>0</v>
      </c>
      <c r="C3" s="2" t="s">
        <v>0</v>
      </c>
      <c r="D3" s="2"/>
    </row>
    <row r="4" spans="1:4" ht="13.5" thickBot="1" x14ac:dyDescent="0.25">
      <c r="A4" s="3" t="s">
        <v>1</v>
      </c>
      <c r="B4" s="3" t="s">
        <v>123</v>
      </c>
      <c r="C4" s="3" t="s">
        <v>124</v>
      </c>
      <c r="D4" s="3" t="s">
        <v>8</v>
      </c>
    </row>
    <row r="5" spans="1:4" x14ac:dyDescent="0.2">
      <c r="A5" s="4"/>
      <c r="B5" s="5"/>
      <c r="C5" s="6"/>
      <c r="D5" s="7"/>
    </row>
    <row r="6" spans="1:4" x14ac:dyDescent="0.2">
      <c r="A6" s="8" t="s">
        <v>245</v>
      </c>
      <c r="B6" s="5"/>
      <c r="C6" s="9"/>
      <c r="D6" s="7"/>
    </row>
    <row r="7" spans="1:4" x14ac:dyDescent="0.2">
      <c r="A7" s="4"/>
      <c r="B7" s="5"/>
      <c r="C7" s="9"/>
      <c r="D7" s="7"/>
    </row>
    <row r="8" spans="1:4" x14ac:dyDescent="0.2">
      <c r="A8" s="8" t="s">
        <v>125</v>
      </c>
      <c r="B8" s="19">
        <v>0.80539567616547969</v>
      </c>
      <c r="C8" s="20">
        <v>0.19460432383452031</v>
      </c>
      <c r="D8" s="12"/>
    </row>
    <row r="9" spans="1:4" x14ac:dyDescent="0.2">
      <c r="A9" s="8" t="s">
        <v>9</v>
      </c>
      <c r="B9" s="16">
        <f>B8*D9</f>
        <v>33575.334947986521</v>
      </c>
      <c r="C9" s="17">
        <f>C8*D9</f>
        <v>8112.6650520134845</v>
      </c>
      <c r="D9" s="38">
        <v>41688.000000000007</v>
      </c>
    </row>
    <row r="10" spans="1:4" x14ac:dyDescent="0.2">
      <c r="A10" s="8"/>
      <c r="B10" s="16"/>
      <c r="C10" s="17"/>
      <c r="D10" s="38"/>
    </row>
    <row r="11" spans="1:4" x14ac:dyDescent="0.2">
      <c r="A11" s="4" t="s">
        <v>126</v>
      </c>
      <c r="B11" s="19">
        <v>0.99442367740975623</v>
      </c>
      <c r="C11" s="20">
        <v>0.74750763820912081</v>
      </c>
      <c r="D11" s="38"/>
    </row>
    <row r="12" spans="1:4" x14ac:dyDescent="0.2">
      <c r="A12" s="4" t="s">
        <v>127</v>
      </c>
      <c r="B12" s="19">
        <v>1.5490988096889041E-3</v>
      </c>
      <c r="C12" s="20">
        <v>8.5728228440409102E-2</v>
      </c>
      <c r="D12" s="38"/>
    </row>
    <row r="13" spans="1:4" x14ac:dyDescent="0.2">
      <c r="A13" s="4" t="s">
        <v>128</v>
      </c>
      <c r="B13" s="19">
        <v>2.6552507939662778E-3</v>
      </c>
      <c r="C13" s="20">
        <v>0.10584584970069309</v>
      </c>
      <c r="D13" s="38"/>
    </row>
    <row r="14" spans="1:4" x14ac:dyDescent="0.2">
      <c r="A14" s="4" t="s">
        <v>129</v>
      </c>
      <c r="B14" s="19">
        <v>1.3719729865884563E-3</v>
      </c>
      <c r="C14" s="20">
        <v>6.0918283649776986E-2</v>
      </c>
      <c r="D14" s="38"/>
    </row>
    <row r="15" spans="1:4" x14ac:dyDescent="0.2">
      <c r="A15" s="4"/>
      <c r="B15" s="16"/>
      <c r="C15" s="17"/>
      <c r="D15" s="38"/>
    </row>
    <row r="16" spans="1:4" x14ac:dyDescent="0.2">
      <c r="A16" s="4" t="s">
        <v>130</v>
      </c>
      <c r="B16" s="16">
        <f>B$9*B11</f>
        <v>33388.108049241062</v>
      </c>
      <c r="C16" s="17">
        <f t="shared" ref="C16:C19" si="0">C$9*C11</f>
        <v>6064.2790926122743</v>
      </c>
      <c r="D16" s="12">
        <f>SUM(B16:C16)</f>
        <v>39452.387141853338</v>
      </c>
    </row>
    <row r="17" spans="1:4" x14ac:dyDescent="0.2">
      <c r="A17" s="4" t="s">
        <v>131</v>
      </c>
      <c r="B17" s="16">
        <f t="shared" ref="B17:B19" si="1">B$9*B12</f>
        <v>52.011511402832184</v>
      </c>
      <c r="C17" s="17">
        <f t="shared" si="0"/>
        <v>695.48440283953539</v>
      </c>
      <c r="D17" s="12">
        <f>SUM(B17:C17)</f>
        <v>747.49591424236758</v>
      </c>
    </row>
    <row r="18" spans="1:4" x14ac:dyDescent="0.2">
      <c r="A18" s="4" t="s">
        <v>132</v>
      </c>
      <c r="B18" s="16">
        <f t="shared" si="1"/>
        <v>89.150934778324924</v>
      </c>
      <c r="C18" s="17">
        <f t="shared" si="0"/>
        <v>858.6919257674848</v>
      </c>
      <c r="D18" s="12">
        <f>SUM(B18:C18)</f>
        <v>947.84286054580969</v>
      </c>
    </row>
    <row r="19" spans="1:4" x14ac:dyDescent="0.2">
      <c r="A19" s="4" t="s">
        <v>133</v>
      </c>
      <c r="B19" s="16">
        <f t="shared" si="1"/>
        <v>46.064452564296836</v>
      </c>
      <c r="C19" s="17">
        <f t="shared" si="0"/>
        <v>494.20963079419022</v>
      </c>
      <c r="D19" s="12">
        <f>SUM(B19:C19)</f>
        <v>540.27408335848702</v>
      </c>
    </row>
    <row r="20" spans="1:4" x14ac:dyDescent="0.2">
      <c r="A20" s="4"/>
      <c r="B20" s="5"/>
      <c r="C20" s="9"/>
      <c r="D20" s="15"/>
    </row>
    <row r="21" spans="1:4" x14ac:dyDescent="0.2">
      <c r="A21" s="8" t="s">
        <v>134</v>
      </c>
      <c r="B21" s="19"/>
      <c r="C21" s="20"/>
      <c r="D21" s="12"/>
    </row>
    <row r="22" spans="1:4" x14ac:dyDescent="0.2">
      <c r="A22" s="4" t="s">
        <v>13</v>
      </c>
      <c r="B22" s="16">
        <f>SUM(B23:B24)</f>
        <v>29269842.423208315</v>
      </c>
      <c r="C22" s="17">
        <f>SUM(C23:C24)</f>
        <v>74452912.576791674</v>
      </c>
      <c r="D22" s="12">
        <f>SUM(B22:C22)</f>
        <v>103722754.99999999</v>
      </c>
    </row>
    <row r="23" spans="1:4" x14ac:dyDescent="0.2">
      <c r="A23" s="4" t="s">
        <v>14</v>
      </c>
      <c r="B23" s="10">
        <v>14476398.632825717</v>
      </c>
      <c r="C23" s="11">
        <v>38692881.367174283</v>
      </c>
      <c r="D23" s="12">
        <f t="shared" ref="D23:D24" si="2">SUM(B23:C23)</f>
        <v>53169280</v>
      </c>
    </row>
    <row r="24" spans="1:4" x14ac:dyDescent="0.2">
      <c r="A24" s="4" t="s">
        <v>15</v>
      </c>
      <c r="B24" s="10">
        <v>14793443.790382598</v>
      </c>
      <c r="C24" s="11">
        <v>35760031.209617399</v>
      </c>
      <c r="D24" s="12">
        <f t="shared" si="2"/>
        <v>50553475</v>
      </c>
    </row>
    <row r="25" spans="1:4" x14ac:dyDescent="0.2">
      <c r="A25" s="4"/>
      <c r="B25" s="5"/>
      <c r="C25" s="9"/>
      <c r="D25" s="15"/>
    </row>
    <row r="26" spans="1:4" x14ac:dyDescent="0.2">
      <c r="A26" s="8" t="s">
        <v>16</v>
      </c>
      <c r="B26" s="5"/>
      <c r="C26" s="9"/>
      <c r="D26" s="15"/>
    </row>
    <row r="27" spans="1:4" x14ac:dyDescent="0.2">
      <c r="A27" s="4" t="s">
        <v>17</v>
      </c>
      <c r="B27" s="19">
        <v>7.5528991051550878E-3</v>
      </c>
      <c r="C27" s="20">
        <v>6.5843926704117648E-3</v>
      </c>
      <c r="D27" s="15"/>
    </row>
    <row r="28" spans="1:4" x14ac:dyDescent="0.2">
      <c r="A28" s="4" t="s">
        <v>18</v>
      </c>
      <c r="B28" s="19">
        <v>0</v>
      </c>
      <c r="C28" s="20">
        <v>0</v>
      </c>
      <c r="D28" s="15"/>
    </row>
    <row r="29" spans="1:4" x14ac:dyDescent="0.2">
      <c r="A29" s="4" t="s">
        <v>19</v>
      </c>
      <c r="B29" s="19">
        <v>5.1938168320309931E-3</v>
      </c>
      <c r="C29" s="20">
        <v>4.2167596555557707E-3</v>
      </c>
      <c r="D29" s="15"/>
    </row>
    <row r="30" spans="1:4" x14ac:dyDescent="0.2">
      <c r="A30" s="4" t="s">
        <v>20</v>
      </c>
      <c r="B30" s="19">
        <v>6.9676392691053598E-3</v>
      </c>
      <c r="C30" s="20">
        <v>6.08965527996629E-3</v>
      </c>
      <c r="D30" s="15"/>
    </row>
    <row r="31" spans="1:4" x14ac:dyDescent="0.2">
      <c r="A31" s="4"/>
      <c r="B31" s="5"/>
      <c r="C31" s="9"/>
      <c r="D31" s="15"/>
    </row>
    <row r="32" spans="1:4" x14ac:dyDescent="0.2">
      <c r="A32" s="27" t="s">
        <v>34</v>
      </c>
      <c r="B32" s="25"/>
      <c r="C32" s="26"/>
      <c r="D32" s="15"/>
    </row>
    <row r="33" spans="1:4" x14ac:dyDescent="0.2">
      <c r="A33" s="4" t="s">
        <v>19</v>
      </c>
      <c r="B33" s="19">
        <v>0.21420879706753398</v>
      </c>
      <c r="C33" s="20">
        <v>0.18833119618474456</v>
      </c>
      <c r="D33" s="15"/>
    </row>
    <row r="34" spans="1:4" x14ac:dyDescent="0.2">
      <c r="A34" s="4" t="s">
        <v>246</v>
      </c>
      <c r="B34" s="19">
        <v>0.43803435156604165</v>
      </c>
      <c r="C34" s="20">
        <v>0.45818535421809331</v>
      </c>
      <c r="D34" s="15"/>
    </row>
    <row r="35" spans="1:4" x14ac:dyDescent="0.2">
      <c r="A35" s="4" t="s">
        <v>35</v>
      </c>
      <c r="B35" s="23">
        <v>0.34775685136642448</v>
      </c>
      <c r="C35" s="24">
        <v>0.35348344959716216</v>
      </c>
      <c r="D35" s="15"/>
    </row>
    <row r="36" spans="1:4" x14ac:dyDescent="0.2">
      <c r="A36" s="4" t="s">
        <v>36</v>
      </c>
      <c r="B36" s="28">
        <f t="shared" ref="B36:C36" si="3">SUM(B33:B35)</f>
        <v>1</v>
      </c>
      <c r="C36" s="26">
        <f t="shared" si="3"/>
        <v>1</v>
      </c>
      <c r="D36" s="15"/>
    </row>
    <row r="37" spans="1:4" x14ac:dyDescent="0.2">
      <c r="A37" s="4"/>
      <c r="B37" s="19"/>
      <c r="C37" s="26"/>
      <c r="D37" s="15"/>
    </row>
    <row r="38" spans="1:4" x14ac:dyDescent="0.2">
      <c r="A38" s="4" t="s">
        <v>37</v>
      </c>
      <c r="B38" s="19">
        <v>0.22649715755585481</v>
      </c>
      <c r="C38" s="20">
        <v>0.20134877284799033</v>
      </c>
      <c r="D38" s="15"/>
    </row>
    <row r="39" spans="1:4" x14ac:dyDescent="0.2">
      <c r="A39" s="4" t="s">
        <v>247</v>
      </c>
      <c r="B39" s="19">
        <v>0.40544218571925561</v>
      </c>
      <c r="C39" s="20">
        <v>0.41759010797024065</v>
      </c>
      <c r="D39" s="15"/>
    </row>
    <row r="40" spans="1:4" x14ac:dyDescent="0.2">
      <c r="A40" s="4" t="s">
        <v>38</v>
      </c>
      <c r="B40" s="23">
        <v>0.36806065672488963</v>
      </c>
      <c r="C40" s="24">
        <v>0.38106111918176894</v>
      </c>
      <c r="D40" s="15"/>
    </row>
    <row r="41" spans="1:4" x14ac:dyDescent="0.2">
      <c r="A41" s="4" t="s">
        <v>39</v>
      </c>
      <c r="B41" s="28">
        <f t="shared" ref="B41:C41" si="4">SUM(B38:B40)</f>
        <v>1</v>
      </c>
      <c r="C41" s="26">
        <f t="shared" si="4"/>
        <v>1</v>
      </c>
      <c r="D41" s="15"/>
    </row>
    <row r="42" spans="1:4" x14ac:dyDescent="0.2">
      <c r="A42" s="4"/>
      <c r="B42" s="5"/>
      <c r="C42" s="9"/>
      <c r="D42" s="15"/>
    </row>
    <row r="43" spans="1:4" x14ac:dyDescent="0.2">
      <c r="A43" s="8" t="s">
        <v>40</v>
      </c>
      <c r="B43" s="5"/>
      <c r="C43" s="9"/>
      <c r="D43" s="15"/>
    </row>
    <row r="44" spans="1:4" x14ac:dyDescent="0.2">
      <c r="A44" s="4" t="s">
        <v>17</v>
      </c>
      <c r="B44" s="16">
        <f>B22*B27</f>
        <v>221072.1666462805</v>
      </c>
      <c r="C44" s="17">
        <f>C22*C27</f>
        <v>490227.21186143497</v>
      </c>
      <c r="D44" s="12">
        <f>SUM(B44:C44)</f>
        <v>711299.37850771542</v>
      </c>
    </row>
    <row r="45" spans="1:4" x14ac:dyDescent="0.2">
      <c r="A45" s="4" t="s">
        <v>18</v>
      </c>
      <c r="B45" s="16">
        <f t="shared" ref="B45:C47" si="5">B22*B28</f>
        <v>0</v>
      </c>
      <c r="C45" s="17">
        <f t="shared" si="5"/>
        <v>0</v>
      </c>
      <c r="D45" s="12">
        <f>SUM(B45:C45)</f>
        <v>0</v>
      </c>
    </row>
    <row r="46" spans="1:4" x14ac:dyDescent="0.2">
      <c r="A46" s="4" t="s">
        <v>19</v>
      </c>
      <c r="B46" s="16">
        <f t="shared" si="5"/>
        <v>75187.762886360666</v>
      </c>
      <c r="C46" s="17">
        <f t="shared" si="5"/>
        <v>163158.58110630614</v>
      </c>
      <c r="D46" s="12">
        <f>SUM(B46:C46)</f>
        <v>238346.34399266681</v>
      </c>
    </row>
    <row r="47" spans="1:4" x14ac:dyDescent="0.2">
      <c r="A47" s="4" t="s">
        <v>20</v>
      </c>
      <c r="B47" s="16">
        <f t="shared" si="5"/>
        <v>103075.37987917263</v>
      </c>
      <c r="C47" s="17">
        <f t="shared" si="5"/>
        <v>217766.26286740589</v>
      </c>
      <c r="D47" s="12">
        <f>SUM(B47:C47)</f>
        <v>320841.64274657855</v>
      </c>
    </row>
    <row r="48" spans="1:4" x14ac:dyDescent="0.2">
      <c r="A48" s="4"/>
      <c r="B48" s="5"/>
      <c r="C48" s="9"/>
      <c r="D48" s="15"/>
    </row>
    <row r="49" spans="1:4" x14ac:dyDescent="0.2">
      <c r="A49" s="8" t="s">
        <v>41</v>
      </c>
      <c r="B49" s="5"/>
      <c r="C49" s="9"/>
      <c r="D49" s="15"/>
    </row>
    <row r="50" spans="1:4" x14ac:dyDescent="0.2">
      <c r="A50" s="4"/>
      <c r="B50" s="16"/>
      <c r="C50" s="17"/>
      <c r="D50" s="12"/>
    </row>
    <row r="51" spans="1:4" x14ac:dyDescent="0.2">
      <c r="A51" s="4" t="s">
        <v>19</v>
      </c>
      <c r="B51" s="16">
        <f t="shared" ref="B51:C53" si="6">B33*B$23</f>
        <v>3100971.9370076903</v>
      </c>
      <c r="C51" s="17">
        <f t="shared" si="6"/>
        <v>7287076.6317143468</v>
      </c>
      <c r="D51" s="12">
        <f>SUM(B51:C51)</f>
        <v>10388048.568722038</v>
      </c>
    </row>
    <row r="52" spans="1:4" x14ac:dyDescent="0.2">
      <c r="A52" s="4" t="s">
        <v>246</v>
      </c>
      <c r="B52" s="16">
        <f t="shared" si="6"/>
        <v>6341159.8881413452</v>
      </c>
      <c r="C52" s="17">
        <f t="shared" si="6"/>
        <v>17728511.554937411</v>
      </c>
      <c r="D52" s="12">
        <f>SUM(B52:C52)</f>
        <v>24069671.443078756</v>
      </c>
    </row>
    <row r="53" spans="1:4" x14ac:dyDescent="0.2">
      <c r="A53" s="4" t="s">
        <v>35</v>
      </c>
      <c r="B53" s="29">
        <f t="shared" si="6"/>
        <v>5034266.8076766832</v>
      </c>
      <c r="C53" s="30">
        <f t="shared" si="6"/>
        <v>13677293.180522526</v>
      </c>
      <c r="D53" s="31">
        <f>SUM(B53:C53)</f>
        <v>18711559.988199208</v>
      </c>
    </row>
    <row r="54" spans="1:4" x14ac:dyDescent="0.2">
      <c r="A54" s="4" t="s">
        <v>36</v>
      </c>
      <c r="B54" s="16">
        <f>SUM(B51:B53)</f>
        <v>14476398.632825717</v>
      </c>
      <c r="C54" s="17">
        <f t="shared" ref="C54" si="7">SUM(C51:C53)</f>
        <v>38692881.367174283</v>
      </c>
      <c r="D54" s="12">
        <f>SUM(B54:C54)</f>
        <v>53169280</v>
      </c>
    </row>
    <row r="55" spans="1:4" x14ac:dyDescent="0.2">
      <c r="A55" s="4"/>
      <c r="B55" s="16"/>
      <c r="C55" s="17"/>
      <c r="D55" s="12"/>
    </row>
    <row r="56" spans="1:4" x14ac:dyDescent="0.2">
      <c r="A56" s="4" t="s">
        <v>37</v>
      </c>
      <c r="B56" s="16">
        <f t="shared" ref="B56:C58" si="8">B38*B$24</f>
        <v>3350672.9689839692</v>
      </c>
      <c r="C56" s="17">
        <f t="shared" si="8"/>
        <v>7200238.4010622986</v>
      </c>
      <c r="D56" s="12">
        <f>SUM(B56:C56)</f>
        <v>10550911.370046267</v>
      </c>
    </row>
    <row r="57" spans="1:4" x14ac:dyDescent="0.2">
      <c r="A57" s="4" t="s">
        <v>247</v>
      </c>
      <c r="B57" s="16">
        <f t="shared" si="8"/>
        <v>5997886.1846876694</v>
      </c>
      <c r="C57" s="17">
        <f t="shared" si="8"/>
        <v>14933035.293843305</v>
      </c>
      <c r="D57" s="12">
        <f>SUM(B57:C57)</f>
        <v>20930921.478530973</v>
      </c>
    </row>
    <row r="58" spans="1:4" x14ac:dyDescent="0.2">
      <c r="A58" s="4" t="s">
        <v>38</v>
      </c>
      <c r="B58" s="29">
        <f t="shared" si="8"/>
        <v>5444884.6367109595</v>
      </c>
      <c r="C58" s="30">
        <f t="shared" si="8"/>
        <v>13626757.514711792</v>
      </c>
      <c r="D58" s="31">
        <f>SUM(B58:C58)</f>
        <v>19071642.15142275</v>
      </c>
    </row>
    <row r="59" spans="1:4" x14ac:dyDescent="0.2">
      <c r="A59" s="4" t="s">
        <v>39</v>
      </c>
      <c r="B59" s="16">
        <f>SUM(B56:B58)</f>
        <v>14793443.790382598</v>
      </c>
      <c r="C59" s="17">
        <f t="shared" ref="C59" si="9">SUM(C56:C58)</f>
        <v>35760031.209617391</v>
      </c>
      <c r="D59" s="12">
        <f>SUM(B59:C59)</f>
        <v>50553474.999999985</v>
      </c>
    </row>
    <row r="60" spans="1:4" x14ac:dyDescent="0.2">
      <c r="A60" s="4"/>
      <c r="B60" s="16"/>
      <c r="C60" s="17"/>
      <c r="D60" s="12"/>
    </row>
    <row r="61" spans="1:4" x14ac:dyDescent="0.2">
      <c r="A61" s="4" t="s">
        <v>44</v>
      </c>
      <c r="B61" s="16">
        <f t="shared" ref="B61:C61" si="10">B54+B59</f>
        <v>29269842.423208315</v>
      </c>
      <c r="C61" s="17">
        <f t="shared" si="10"/>
        <v>74452912.576791674</v>
      </c>
      <c r="D61" s="12">
        <f>SUM(B61:C61)</f>
        <v>103722754.99999999</v>
      </c>
    </row>
    <row r="62" spans="1:4" ht="13.5" thickBot="1" x14ac:dyDescent="0.25">
      <c r="A62" s="32"/>
      <c r="B62" s="33"/>
      <c r="C62" s="34"/>
      <c r="D62" s="35"/>
    </row>
  </sheetData>
  <mergeCells count="2">
    <mergeCell ref="A1:D1"/>
    <mergeCell ref="A2:D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66"/>
  <sheetViews>
    <sheetView zoomScale="80" zoomScaleNormal="80" workbookViewId="0">
      <selection sqref="A1:G1"/>
    </sheetView>
  </sheetViews>
  <sheetFormatPr defaultColWidth="9.140625" defaultRowHeight="12.75" x14ac:dyDescent="0.2"/>
  <cols>
    <col min="1" max="1" width="60.85546875" style="1" customWidth="1"/>
    <col min="2" max="4" width="14.28515625" style="1" customWidth="1"/>
    <col min="5" max="5" width="17.7109375" style="1" customWidth="1"/>
    <col min="6" max="7" width="14.28515625" style="1" customWidth="1"/>
    <col min="8" max="16384" width="9.140625" style="1"/>
  </cols>
  <sheetData>
    <row r="1" spans="1:7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</row>
    <row r="2" spans="1:7" ht="15.75" thickBot="1" x14ac:dyDescent="0.25">
      <c r="A2" s="396" t="s">
        <v>135</v>
      </c>
      <c r="B2" s="396"/>
      <c r="C2" s="396"/>
      <c r="D2" s="396"/>
      <c r="E2" s="396"/>
      <c r="F2" s="396"/>
      <c r="G2" s="396"/>
    </row>
    <row r="3" spans="1:7" x14ac:dyDescent="0.2">
      <c r="A3" s="2"/>
      <c r="B3" s="2"/>
      <c r="C3" s="2"/>
      <c r="D3" s="2" t="s">
        <v>136</v>
      </c>
      <c r="E3" s="2" t="s">
        <v>137</v>
      </c>
      <c r="F3" s="2"/>
      <c r="G3" s="2"/>
    </row>
    <row r="4" spans="1:7" ht="13.5" thickBot="1" x14ac:dyDescent="0.25">
      <c r="A4" s="3" t="s">
        <v>1</v>
      </c>
      <c r="B4" s="3" t="s">
        <v>138</v>
      </c>
      <c r="C4" s="3" t="s">
        <v>137</v>
      </c>
      <c r="D4" s="3" t="s">
        <v>139</v>
      </c>
      <c r="E4" s="3" t="s">
        <v>139</v>
      </c>
      <c r="F4" s="3" t="s">
        <v>140</v>
      </c>
      <c r="G4" s="3" t="s">
        <v>8</v>
      </c>
    </row>
    <row r="5" spans="1:7" x14ac:dyDescent="0.2">
      <c r="A5" s="4"/>
      <c r="B5" s="5"/>
      <c r="C5" s="5"/>
      <c r="D5" s="5"/>
      <c r="E5" s="5"/>
      <c r="F5" s="6"/>
      <c r="G5" s="7"/>
    </row>
    <row r="6" spans="1:7" x14ac:dyDescent="0.2">
      <c r="A6" s="8" t="s">
        <v>245</v>
      </c>
      <c r="B6" s="5"/>
      <c r="C6" s="5"/>
      <c r="D6" s="5"/>
      <c r="E6" s="5"/>
      <c r="F6" s="9"/>
      <c r="G6" s="7"/>
    </row>
    <row r="7" spans="1:7" x14ac:dyDescent="0.2">
      <c r="A7" s="4"/>
      <c r="B7" s="5"/>
      <c r="C7" s="5"/>
      <c r="D7" s="5"/>
      <c r="E7" s="5"/>
      <c r="F7" s="9"/>
      <c r="G7" s="7"/>
    </row>
    <row r="8" spans="1:7" x14ac:dyDescent="0.2">
      <c r="A8" s="8" t="s">
        <v>9</v>
      </c>
      <c r="B8" s="10"/>
      <c r="C8" s="10"/>
      <c r="D8" s="10"/>
      <c r="E8" s="10"/>
      <c r="F8" s="11"/>
      <c r="G8" s="38">
        <v>5531.9999999999991</v>
      </c>
    </row>
    <row r="9" spans="1:7" x14ac:dyDescent="0.2">
      <c r="A9" s="8"/>
      <c r="B9" s="10"/>
      <c r="C9" s="10"/>
      <c r="D9" s="10"/>
      <c r="E9" s="10"/>
      <c r="F9" s="11"/>
      <c r="G9" s="12"/>
    </row>
    <row r="10" spans="1:7" x14ac:dyDescent="0.2">
      <c r="A10" s="4" t="s">
        <v>141</v>
      </c>
      <c r="B10" s="19">
        <v>0.96926182259353511</v>
      </c>
      <c r="C10" s="19">
        <v>3.0738177406464961E-2</v>
      </c>
      <c r="D10" s="19">
        <v>0</v>
      </c>
      <c r="E10" s="19">
        <v>0</v>
      </c>
      <c r="F10" s="20">
        <v>0</v>
      </c>
      <c r="G10" s="40">
        <f>SUM(B10:F10)</f>
        <v>1</v>
      </c>
    </row>
    <row r="11" spans="1:7" x14ac:dyDescent="0.2">
      <c r="A11" s="4" t="s">
        <v>109</v>
      </c>
      <c r="B11" s="16">
        <f>B10*$G$8</f>
        <v>5361.9564025874352</v>
      </c>
      <c r="C11" s="16">
        <f>C10*$G$8</f>
        <v>170.04359741256414</v>
      </c>
      <c r="D11" s="16">
        <f>D10*$G$8</f>
        <v>0</v>
      </c>
      <c r="E11" s="16">
        <f>E10*$G$8</f>
        <v>0</v>
      </c>
      <c r="F11" s="17">
        <f>F10*$G$8</f>
        <v>0</v>
      </c>
      <c r="G11" s="12">
        <f>SUM(B11:F11)</f>
        <v>5531.9999999999991</v>
      </c>
    </row>
    <row r="12" spans="1:7" x14ac:dyDescent="0.2">
      <c r="A12" s="4" t="s">
        <v>142</v>
      </c>
      <c r="B12" s="16">
        <f t="shared" ref="B12:G12" si="0">B11/12</f>
        <v>446.8297002156196</v>
      </c>
      <c r="C12" s="16">
        <f t="shared" si="0"/>
        <v>14.170299784380346</v>
      </c>
      <c r="D12" s="16">
        <f t="shared" si="0"/>
        <v>0</v>
      </c>
      <c r="E12" s="16">
        <f t="shared" si="0"/>
        <v>0</v>
      </c>
      <c r="F12" s="17">
        <f t="shared" si="0"/>
        <v>0</v>
      </c>
      <c r="G12" s="12">
        <f t="shared" si="0"/>
        <v>460.99999999999994</v>
      </c>
    </row>
    <row r="13" spans="1:7" x14ac:dyDescent="0.2">
      <c r="A13" s="4"/>
      <c r="B13" s="16"/>
      <c r="C13" s="16"/>
      <c r="D13" s="16"/>
      <c r="E13" s="16"/>
      <c r="F13" s="17"/>
      <c r="G13" s="12"/>
    </row>
    <row r="14" spans="1:7" x14ac:dyDescent="0.2">
      <c r="A14" s="4" t="s">
        <v>143</v>
      </c>
      <c r="B14" s="19">
        <v>0.26176934221430587</v>
      </c>
      <c r="C14" s="19">
        <v>0.13883185739847387</v>
      </c>
      <c r="D14" s="19"/>
      <c r="E14" s="19"/>
      <c r="F14" s="20"/>
      <c r="G14" s="12"/>
    </row>
    <row r="15" spans="1:7" x14ac:dyDescent="0.2">
      <c r="A15" s="4" t="s">
        <v>144</v>
      </c>
      <c r="B15" s="19">
        <v>0.68377809858124494</v>
      </c>
      <c r="C15" s="19">
        <v>0.1443647434942528</v>
      </c>
      <c r="D15" s="19"/>
      <c r="E15" s="19"/>
      <c r="F15" s="20"/>
      <c r="G15" s="12"/>
    </row>
    <row r="16" spans="1:7" x14ac:dyDescent="0.2">
      <c r="A16" s="4" t="s">
        <v>145</v>
      </c>
      <c r="B16" s="19">
        <v>5.4452559204449205E-2</v>
      </c>
      <c r="C16" s="19">
        <v>0.71680339910727331</v>
      </c>
      <c r="D16" s="19"/>
      <c r="E16" s="19"/>
      <c r="F16" s="20"/>
      <c r="G16" s="12"/>
    </row>
    <row r="17" spans="1:7" x14ac:dyDescent="0.2">
      <c r="A17" s="4"/>
      <c r="B17" s="5"/>
      <c r="C17" s="5"/>
      <c r="D17" s="5"/>
      <c r="E17" s="5"/>
      <c r="F17" s="9"/>
      <c r="G17" s="15"/>
    </row>
    <row r="18" spans="1:7" x14ac:dyDescent="0.2">
      <c r="A18" s="4" t="s">
        <v>146</v>
      </c>
      <c r="B18" s="16">
        <f>B14*B$11</f>
        <v>1403.5958004870988</v>
      </c>
      <c r="C18" s="16">
        <f t="shared" ref="C18:F19" si="1">C14*C$11</f>
        <v>23.607468467504603</v>
      </c>
      <c r="D18" s="16">
        <f t="shared" si="1"/>
        <v>0</v>
      </c>
      <c r="E18" s="16">
        <f t="shared" si="1"/>
        <v>0</v>
      </c>
      <c r="F18" s="17">
        <f t="shared" si="1"/>
        <v>0</v>
      </c>
      <c r="G18" s="12">
        <f>SUM(B18:F18)</f>
        <v>1427.2032689546033</v>
      </c>
    </row>
    <row r="19" spans="1:7" x14ac:dyDescent="0.2">
      <c r="A19" s="4" t="s">
        <v>147</v>
      </c>
      <c r="B19" s="16">
        <f>B15*B$11</f>
        <v>3666.3883536367689</v>
      </c>
      <c r="C19" s="16">
        <f t="shared" si="1"/>
        <v>24.548300323304812</v>
      </c>
      <c r="D19" s="16">
        <f t="shared" si="1"/>
        <v>0</v>
      </c>
      <c r="E19" s="16">
        <f t="shared" si="1"/>
        <v>0</v>
      </c>
      <c r="F19" s="17">
        <f t="shared" si="1"/>
        <v>0</v>
      </c>
      <c r="G19" s="12">
        <f>SUM(B19:F19)</f>
        <v>3690.9366539600737</v>
      </c>
    </row>
    <row r="20" spans="1:7" x14ac:dyDescent="0.2">
      <c r="A20" s="4" t="s">
        <v>148</v>
      </c>
      <c r="B20" s="16">
        <f t="shared" ref="B20:F20" si="2">B16*B$11</f>
        <v>291.97224846356778</v>
      </c>
      <c r="C20" s="16">
        <f t="shared" si="2"/>
        <v>121.88782862175472</v>
      </c>
      <c r="D20" s="16">
        <f t="shared" si="2"/>
        <v>0</v>
      </c>
      <c r="E20" s="16">
        <f t="shared" si="2"/>
        <v>0</v>
      </c>
      <c r="F20" s="17">
        <f t="shared" si="2"/>
        <v>0</v>
      </c>
      <c r="G20" s="12">
        <f>SUM(B20:F20)</f>
        <v>413.86007708532247</v>
      </c>
    </row>
    <row r="21" spans="1:7" x14ac:dyDescent="0.2">
      <c r="A21" s="4"/>
      <c r="B21" s="5"/>
      <c r="C21" s="5"/>
      <c r="D21" s="5"/>
      <c r="E21" s="5"/>
      <c r="F21" s="9"/>
      <c r="G21" s="15"/>
    </row>
    <row r="22" spans="1:7" x14ac:dyDescent="0.2">
      <c r="A22" s="8" t="s">
        <v>119</v>
      </c>
      <c r="B22" s="19">
        <v>0.78309830135797409</v>
      </c>
      <c r="C22" s="19">
        <v>0.21690169864202591</v>
      </c>
      <c r="D22" s="19"/>
      <c r="E22" s="19"/>
      <c r="F22" s="20"/>
      <c r="G22" s="40">
        <f>SUM(B22:F22)</f>
        <v>1</v>
      </c>
    </row>
    <row r="23" spans="1:7" x14ac:dyDescent="0.2">
      <c r="A23" s="4" t="s">
        <v>13</v>
      </c>
      <c r="B23" s="18">
        <f>B22*$G$23</f>
        <v>166443129.62851262</v>
      </c>
      <c r="C23" s="18">
        <f>C22*$G$23</f>
        <v>46101233.371487357</v>
      </c>
      <c r="D23" s="18">
        <f>D22*$G$23</f>
        <v>0</v>
      </c>
      <c r="E23" s="18">
        <f>E22*$G$23</f>
        <v>0</v>
      </c>
      <c r="F23" s="58">
        <f>F22*$G$23</f>
        <v>0</v>
      </c>
      <c r="G23" s="12">
        <f>SUM(G24:G25)</f>
        <v>212544362.99999997</v>
      </c>
    </row>
    <row r="24" spans="1:7" x14ac:dyDescent="0.2">
      <c r="A24" s="4" t="s">
        <v>14</v>
      </c>
      <c r="B24" s="18">
        <f t="shared" ref="B24:E24" si="3">B22*$G$24</f>
        <v>78837601.585292503</v>
      </c>
      <c r="C24" s="18">
        <f t="shared" si="3"/>
        <v>21836351.414707478</v>
      </c>
      <c r="D24" s="18">
        <f t="shared" si="3"/>
        <v>0</v>
      </c>
      <c r="E24" s="18">
        <f t="shared" si="3"/>
        <v>0</v>
      </c>
      <c r="F24" s="58">
        <f>F22*$G$24</f>
        <v>0</v>
      </c>
      <c r="G24" s="38">
        <v>100673952.99999999</v>
      </c>
    </row>
    <row r="25" spans="1:7" x14ac:dyDescent="0.2">
      <c r="A25" s="4" t="s">
        <v>15</v>
      </c>
      <c r="B25" s="18">
        <f t="shared" ref="B25:E25" si="4">B22*$G$25</f>
        <v>87605528.043220103</v>
      </c>
      <c r="C25" s="18">
        <f t="shared" si="4"/>
        <v>24264881.956779879</v>
      </c>
      <c r="D25" s="18">
        <f t="shared" si="4"/>
        <v>0</v>
      </c>
      <c r="E25" s="18">
        <f t="shared" si="4"/>
        <v>0</v>
      </c>
      <c r="F25" s="58">
        <f>F22*$G$25</f>
        <v>0</v>
      </c>
      <c r="G25" s="38">
        <v>111870409.99999999</v>
      </c>
    </row>
    <row r="26" spans="1:7" x14ac:dyDescent="0.2">
      <c r="A26" s="4"/>
      <c r="B26" s="5"/>
      <c r="C26" s="5"/>
      <c r="D26" s="5"/>
      <c r="E26" s="5"/>
      <c r="F26" s="9"/>
      <c r="G26" s="15"/>
    </row>
    <row r="27" spans="1:7" x14ac:dyDescent="0.2">
      <c r="A27" s="8" t="s">
        <v>16</v>
      </c>
      <c r="B27" s="5"/>
      <c r="C27" s="5"/>
      <c r="D27" s="5"/>
      <c r="E27" s="5"/>
      <c r="F27" s="9"/>
      <c r="G27" s="15"/>
    </row>
    <row r="28" spans="1:7" x14ac:dyDescent="0.2">
      <c r="A28" s="4" t="s">
        <v>17</v>
      </c>
      <c r="B28" s="19">
        <v>3.9335610183284095E-3</v>
      </c>
      <c r="C28" s="19">
        <v>4.0536197519642683E-3</v>
      </c>
      <c r="D28" s="19"/>
      <c r="E28" s="19"/>
      <c r="F28" s="20"/>
      <c r="G28" s="15"/>
    </row>
    <row r="29" spans="1:7" x14ac:dyDescent="0.2">
      <c r="A29" s="4" t="s">
        <v>149</v>
      </c>
      <c r="B29" s="19">
        <v>3.7479276918933766E-3</v>
      </c>
      <c r="C29" s="19">
        <v>3.9347644468009143E-3</v>
      </c>
      <c r="D29" s="19"/>
      <c r="E29" s="19"/>
      <c r="F29" s="20"/>
      <c r="G29" s="15"/>
    </row>
    <row r="30" spans="1:7" x14ac:dyDescent="0.2">
      <c r="A30" s="4" t="s">
        <v>120</v>
      </c>
      <c r="B30" s="19">
        <v>3.8556815021212713E-3</v>
      </c>
      <c r="C30" s="19">
        <v>4.0228039656654418E-3</v>
      </c>
      <c r="D30" s="19"/>
      <c r="E30" s="19"/>
      <c r="F30" s="20"/>
      <c r="G30" s="15"/>
    </row>
    <row r="31" spans="1:7" x14ac:dyDescent="0.2">
      <c r="A31" s="4" t="s">
        <v>121</v>
      </c>
      <c r="B31" s="19">
        <v>4.0714700541851275E-3</v>
      </c>
      <c r="C31" s="19">
        <v>3.9855205781667239E-3</v>
      </c>
      <c r="D31" s="19"/>
      <c r="E31" s="19"/>
      <c r="F31" s="20"/>
      <c r="G31" s="15"/>
    </row>
    <row r="32" spans="1:7" x14ac:dyDescent="0.2">
      <c r="A32" s="4" t="s">
        <v>150</v>
      </c>
      <c r="B32" s="19">
        <v>2.9368515199423842E-3</v>
      </c>
      <c r="C32" s="19">
        <v>2.8787619646617872E-3</v>
      </c>
      <c r="D32" s="19"/>
      <c r="E32" s="19"/>
      <c r="F32" s="20"/>
      <c r="G32" s="15"/>
    </row>
    <row r="33" spans="1:7" x14ac:dyDescent="0.2">
      <c r="A33" s="4" t="s">
        <v>20</v>
      </c>
      <c r="B33" s="19">
        <v>3.2746586995285858E-3</v>
      </c>
      <c r="C33" s="19">
        <v>4.1078439910239512E-3</v>
      </c>
      <c r="D33" s="19"/>
      <c r="E33" s="19"/>
      <c r="F33" s="20"/>
      <c r="G33" s="15"/>
    </row>
    <row r="34" spans="1:7" x14ac:dyDescent="0.2">
      <c r="A34" s="4"/>
      <c r="B34" s="5"/>
      <c r="C34" s="5"/>
      <c r="D34" s="5"/>
      <c r="E34" s="5"/>
      <c r="F34" s="9"/>
      <c r="G34" s="15"/>
    </row>
    <row r="35" spans="1:7" x14ac:dyDescent="0.2">
      <c r="A35" s="8" t="s">
        <v>34</v>
      </c>
      <c r="B35" s="5"/>
      <c r="C35" s="5"/>
      <c r="D35" s="5"/>
      <c r="E35" s="5"/>
      <c r="F35" s="9"/>
      <c r="G35" s="15"/>
    </row>
    <row r="36" spans="1:7" x14ac:dyDescent="0.2">
      <c r="A36" s="4" t="s">
        <v>19</v>
      </c>
      <c r="B36" s="19">
        <v>0.18844086458375386</v>
      </c>
      <c r="C36" s="19">
        <v>0.21700437811052897</v>
      </c>
      <c r="D36" s="19"/>
      <c r="E36" s="19"/>
      <c r="F36" s="20"/>
      <c r="G36" s="15"/>
    </row>
    <row r="37" spans="1:7" x14ac:dyDescent="0.2">
      <c r="A37" s="4" t="s">
        <v>246</v>
      </c>
      <c r="B37" s="19">
        <v>0.44064785447116672</v>
      </c>
      <c r="C37" s="19">
        <v>0.45825631187408072</v>
      </c>
      <c r="D37" s="19"/>
      <c r="E37" s="19"/>
      <c r="F37" s="20"/>
      <c r="G37" s="15"/>
    </row>
    <row r="38" spans="1:7" x14ac:dyDescent="0.2">
      <c r="A38" s="4" t="s">
        <v>35</v>
      </c>
      <c r="B38" s="23">
        <v>0.37091128094507941</v>
      </c>
      <c r="C38" s="23">
        <v>0.32473931001539025</v>
      </c>
      <c r="D38" s="23"/>
      <c r="E38" s="23"/>
      <c r="F38" s="24"/>
      <c r="G38" s="15"/>
    </row>
    <row r="39" spans="1:7" x14ac:dyDescent="0.2">
      <c r="A39" s="4" t="s">
        <v>36</v>
      </c>
      <c r="B39" s="28">
        <f>SUM(B36:B38)</f>
        <v>1</v>
      </c>
      <c r="C39" s="28">
        <f t="shared" ref="C39:F39" si="5">SUM(C36:C38)</f>
        <v>0.99999999999999989</v>
      </c>
      <c r="D39" s="28">
        <f t="shared" si="5"/>
        <v>0</v>
      </c>
      <c r="E39" s="28">
        <f t="shared" si="5"/>
        <v>0</v>
      </c>
      <c r="F39" s="59">
        <f t="shared" si="5"/>
        <v>0</v>
      </c>
      <c r="G39" s="15"/>
    </row>
    <row r="40" spans="1:7" x14ac:dyDescent="0.2">
      <c r="A40" s="4"/>
      <c r="B40" s="19"/>
      <c r="C40" s="19"/>
      <c r="D40" s="19"/>
      <c r="E40" s="19"/>
      <c r="F40" s="20"/>
      <c r="G40" s="15"/>
    </row>
    <row r="41" spans="1:7" x14ac:dyDescent="0.2">
      <c r="A41" s="4" t="s">
        <v>37</v>
      </c>
      <c r="B41" s="19">
        <v>0.18292594423384742</v>
      </c>
      <c r="C41" s="19">
        <v>0.21714416195589098</v>
      </c>
      <c r="D41" s="19"/>
      <c r="E41" s="19"/>
      <c r="F41" s="20"/>
      <c r="G41" s="15"/>
    </row>
    <row r="42" spans="1:7" x14ac:dyDescent="0.2">
      <c r="A42" s="4" t="s">
        <v>247</v>
      </c>
      <c r="B42" s="19">
        <v>0.41889216301640392</v>
      </c>
      <c r="C42" s="19">
        <v>0.41596531097811151</v>
      </c>
      <c r="D42" s="19"/>
      <c r="E42" s="19"/>
      <c r="F42" s="20"/>
      <c r="G42" s="15"/>
    </row>
    <row r="43" spans="1:7" x14ac:dyDescent="0.2">
      <c r="A43" s="4" t="s">
        <v>38</v>
      </c>
      <c r="B43" s="23">
        <v>0.39818189274974858</v>
      </c>
      <c r="C43" s="23">
        <v>0.36689052706599756</v>
      </c>
      <c r="D43" s="23"/>
      <c r="E43" s="23"/>
      <c r="F43" s="24"/>
      <c r="G43" s="15"/>
    </row>
    <row r="44" spans="1:7" x14ac:dyDescent="0.2">
      <c r="A44" s="4" t="s">
        <v>39</v>
      </c>
      <c r="B44" s="28">
        <f>SUM(B41:B43)</f>
        <v>0.99999999999999989</v>
      </c>
      <c r="C44" s="28">
        <f t="shared" ref="C44:F44" si="6">SUM(C41:C43)</f>
        <v>1</v>
      </c>
      <c r="D44" s="28">
        <f t="shared" si="6"/>
        <v>0</v>
      </c>
      <c r="E44" s="28">
        <f t="shared" si="6"/>
        <v>0</v>
      </c>
      <c r="F44" s="59">
        <f t="shared" si="6"/>
        <v>0</v>
      </c>
      <c r="G44" s="15"/>
    </row>
    <row r="45" spans="1:7" x14ac:dyDescent="0.2">
      <c r="A45" s="4"/>
      <c r="B45" s="5"/>
      <c r="C45" s="5"/>
      <c r="D45" s="5"/>
      <c r="E45" s="5"/>
      <c r="F45" s="9"/>
      <c r="G45" s="15"/>
    </row>
    <row r="46" spans="1:7" x14ac:dyDescent="0.2">
      <c r="A46" s="8" t="s">
        <v>40</v>
      </c>
      <c r="B46" s="5"/>
      <c r="C46" s="5"/>
      <c r="D46" s="5"/>
      <c r="E46" s="5"/>
      <c r="F46" s="9"/>
      <c r="G46" s="15"/>
    </row>
    <row r="47" spans="1:7" x14ac:dyDescent="0.2">
      <c r="A47" s="4" t="s">
        <v>17</v>
      </c>
      <c r="B47" s="16">
        <f>B23*B28</f>
        <v>654714.20647529955</v>
      </c>
      <c r="C47" s="16">
        <f>C23*C28</f>
        <v>186876.87018457541</v>
      </c>
      <c r="D47" s="16">
        <f>D23*D28</f>
        <v>0</v>
      </c>
      <c r="E47" s="16">
        <f>E23*E28</f>
        <v>0</v>
      </c>
      <c r="F47" s="17">
        <f>F23*F28</f>
        <v>0</v>
      </c>
      <c r="G47" s="12">
        <f t="shared" ref="G47:G52" si="7">SUM(B47:F47)</f>
        <v>841591.07665987499</v>
      </c>
    </row>
    <row r="48" spans="1:7" x14ac:dyDescent="0.2">
      <c r="A48" s="4" t="s">
        <v>149</v>
      </c>
      <c r="B48" s="16">
        <f>B23*B29</f>
        <v>623816.81466010143</v>
      </c>
      <c r="C48" s="16">
        <f>C23*C29</f>
        <v>181397.4940238003</v>
      </c>
      <c r="D48" s="16">
        <f>D23*D29</f>
        <v>0</v>
      </c>
      <c r="E48" s="16">
        <f>E23*E29</f>
        <v>0</v>
      </c>
      <c r="F48" s="17">
        <f>F23*F29</f>
        <v>0</v>
      </c>
      <c r="G48" s="12">
        <f t="shared" si="7"/>
        <v>805214.30868390179</v>
      </c>
    </row>
    <row r="49" spans="1:7" x14ac:dyDescent="0.2">
      <c r="A49" s="4" t="s">
        <v>120</v>
      </c>
      <c r="B49" s="16">
        <f>B23*B30</f>
        <v>641751.696063829</v>
      </c>
      <c r="C49" s="16">
        <f>C23*C30</f>
        <v>185456.22442888733</v>
      </c>
      <c r="D49" s="16">
        <f>D23*D30</f>
        <v>0</v>
      </c>
      <c r="E49" s="16">
        <f>E23*E30</f>
        <v>0</v>
      </c>
      <c r="F49" s="17">
        <f>F23*F30</f>
        <v>0</v>
      </c>
      <c r="G49" s="12">
        <f t="shared" si="7"/>
        <v>827207.92049271637</v>
      </c>
    </row>
    <row r="50" spans="1:7" x14ac:dyDescent="0.2">
      <c r="A50" s="4" t="s">
        <v>121</v>
      </c>
      <c r="B50" s="16">
        <f t="shared" ref="B50:F52" si="8">B23*B31</f>
        <v>677668.21800734254</v>
      </c>
      <c r="C50" s="16">
        <f t="shared" si="8"/>
        <v>183737.41428092937</v>
      </c>
      <c r="D50" s="16">
        <f t="shared" si="8"/>
        <v>0</v>
      </c>
      <c r="E50" s="16">
        <f t="shared" si="8"/>
        <v>0</v>
      </c>
      <c r="F50" s="17">
        <f t="shared" si="8"/>
        <v>0</v>
      </c>
      <c r="G50" s="12">
        <f t="shared" si="7"/>
        <v>861405.63228827191</v>
      </c>
    </row>
    <row r="51" spans="1:7" x14ac:dyDescent="0.2">
      <c r="A51" s="4" t="s">
        <v>150</v>
      </c>
      <c r="B51" s="16">
        <f t="shared" si="8"/>
        <v>231534.33004437841</v>
      </c>
      <c r="C51" s="16">
        <f t="shared" si="8"/>
        <v>62861.657899648497</v>
      </c>
      <c r="D51" s="16">
        <f t="shared" si="8"/>
        <v>0</v>
      </c>
      <c r="E51" s="16">
        <f t="shared" si="8"/>
        <v>0</v>
      </c>
      <c r="F51" s="17">
        <f t="shared" si="8"/>
        <v>0</v>
      </c>
      <c r="G51" s="12">
        <f t="shared" si="7"/>
        <v>294395.98794402689</v>
      </c>
    </row>
    <row r="52" spans="1:7" x14ac:dyDescent="0.2">
      <c r="A52" s="4" t="s">
        <v>20</v>
      </c>
      <c r="B52" s="16">
        <f t="shared" si="8"/>
        <v>286878.20453352621</v>
      </c>
      <c r="C52" s="16">
        <f t="shared" si="8"/>
        <v>99676.349539063725</v>
      </c>
      <c r="D52" s="16">
        <f t="shared" si="8"/>
        <v>0</v>
      </c>
      <c r="E52" s="16">
        <f t="shared" si="8"/>
        <v>0</v>
      </c>
      <c r="F52" s="17">
        <f t="shared" si="8"/>
        <v>0</v>
      </c>
      <c r="G52" s="12">
        <f t="shared" si="7"/>
        <v>386554.55407258996</v>
      </c>
    </row>
    <row r="53" spans="1:7" x14ac:dyDescent="0.2">
      <c r="A53" s="4"/>
      <c r="B53" s="5"/>
      <c r="C53" s="5"/>
      <c r="D53" s="5"/>
      <c r="E53" s="5"/>
      <c r="F53" s="9"/>
      <c r="G53" s="15"/>
    </row>
    <row r="54" spans="1:7" x14ac:dyDescent="0.2">
      <c r="A54" s="8" t="s">
        <v>41</v>
      </c>
      <c r="B54" s="5"/>
      <c r="C54" s="5"/>
      <c r="D54" s="5"/>
      <c r="E54" s="5"/>
      <c r="F54" s="9"/>
      <c r="G54" s="15"/>
    </row>
    <row r="55" spans="1:7" x14ac:dyDescent="0.2">
      <c r="A55" s="4" t="s">
        <v>19</v>
      </c>
      <c r="B55" s="16">
        <f>B36*B$24</f>
        <v>14856225.804442044</v>
      </c>
      <c r="C55" s="16">
        <f t="shared" ref="C55:F57" si="9">C36*C$24</f>
        <v>4738583.8589515658</v>
      </c>
      <c r="D55" s="16">
        <f t="shared" si="9"/>
        <v>0</v>
      </c>
      <c r="E55" s="16">
        <f t="shared" si="9"/>
        <v>0</v>
      </c>
      <c r="F55" s="17">
        <f t="shared" si="9"/>
        <v>0</v>
      </c>
      <c r="G55" s="12">
        <f t="shared" ref="G55:G58" si="10">SUM(B55:F55)</f>
        <v>19594809.663393609</v>
      </c>
    </row>
    <row r="56" spans="1:7" x14ac:dyDescent="0.2">
      <c r="A56" s="4" t="s">
        <v>246</v>
      </c>
      <c r="B56" s="16">
        <f>B37*B$24</f>
        <v>34739619.990211792</v>
      </c>
      <c r="C56" s="16">
        <f t="shared" si="9"/>
        <v>10006645.864090214</v>
      </c>
      <c r="D56" s="16">
        <f t="shared" si="9"/>
        <v>0</v>
      </c>
      <c r="E56" s="16">
        <f t="shared" si="9"/>
        <v>0</v>
      </c>
      <c r="F56" s="17">
        <f t="shared" si="9"/>
        <v>0</v>
      </c>
      <c r="G56" s="12">
        <f t="shared" si="10"/>
        <v>44746265.854302004</v>
      </c>
    </row>
    <row r="57" spans="1:7" x14ac:dyDescent="0.2">
      <c r="A57" s="4" t="s">
        <v>35</v>
      </c>
      <c r="B57" s="29">
        <f>B38*B$24</f>
        <v>29241755.790638667</v>
      </c>
      <c r="C57" s="29">
        <f t="shared" si="9"/>
        <v>7091121.6916656969</v>
      </c>
      <c r="D57" s="29">
        <f t="shared" si="9"/>
        <v>0</v>
      </c>
      <c r="E57" s="29">
        <f t="shared" si="9"/>
        <v>0</v>
      </c>
      <c r="F57" s="30">
        <f t="shared" si="9"/>
        <v>0</v>
      </c>
      <c r="G57" s="31">
        <f t="shared" si="10"/>
        <v>36332877.482304364</v>
      </c>
    </row>
    <row r="58" spans="1:7" x14ac:dyDescent="0.2">
      <c r="A58" s="4" t="s">
        <v>36</v>
      </c>
      <c r="B58" s="16">
        <f>SUM(B55:B57)</f>
        <v>78837601.585292503</v>
      </c>
      <c r="C58" s="16">
        <f>SUM(C55:C57)</f>
        <v>21836351.414707478</v>
      </c>
      <c r="D58" s="16">
        <f>SUM(D55:D57)</f>
        <v>0</v>
      </c>
      <c r="E58" s="16">
        <f>SUM(E55:E57)</f>
        <v>0</v>
      </c>
      <c r="F58" s="17">
        <f>SUM(F55:F57)</f>
        <v>0</v>
      </c>
      <c r="G58" s="12">
        <f t="shared" si="10"/>
        <v>100673952.99999999</v>
      </c>
    </row>
    <row r="59" spans="1:7" x14ac:dyDescent="0.2">
      <c r="A59" s="4"/>
      <c r="B59" s="16"/>
      <c r="C59" s="16"/>
      <c r="D59" s="16"/>
      <c r="E59" s="16"/>
      <c r="F59" s="17"/>
      <c r="G59" s="12"/>
    </row>
    <row r="60" spans="1:7" x14ac:dyDescent="0.2">
      <c r="A60" s="4" t="s">
        <v>37</v>
      </c>
      <c r="B60" s="16">
        <f>B41*B$25</f>
        <v>16025323.937410837</v>
      </c>
      <c r="C60" s="16">
        <f t="shared" ref="C60:F62" si="11">C41*C$25</f>
        <v>5268977.4574635867</v>
      </c>
      <c r="D60" s="16">
        <f t="shared" si="11"/>
        <v>0</v>
      </c>
      <c r="E60" s="16">
        <f t="shared" si="11"/>
        <v>0</v>
      </c>
      <c r="F60" s="17">
        <f t="shared" si="11"/>
        <v>0</v>
      </c>
      <c r="G60" s="12">
        <f t="shared" ref="G60:G63" si="12">SUM(B60:F60)</f>
        <v>21294301.394874424</v>
      </c>
    </row>
    <row r="61" spans="1:7" x14ac:dyDescent="0.2">
      <c r="A61" s="4" t="s">
        <v>247</v>
      </c>
      <c r="B61" s="16">
        <f>B42*B$25</f>
        <v>36697269.1342187</v>
      </c>
      <c r="C61" s="16">
        <f t="shared" si="11"/>
        <v>10093349.168999109</v>
      </c>
      <c r="D61" s="16">
        <f t="shared" si="11"/>
        <v>0</v>
      </c>
      <c r="E61" s="16">
        <f t="shared" si="11"/>
        <v>0</v>
      </c>
      <c r="F61" s="17">
        <f t="shared" si="11"/>
        <v>0</v>
      </c>
      <c r="G61" s="12">
        <f t="shared" si="12"/>
        <v>46790618.303217813</v>
      </c>
    </row>
    <row r="62" spans="1:7" x14ac:dyDescent="0.2">
      <c r="A62" s="4" t="s">
        <v>38</v>
      </c>
      <c r="B62" s="29">
        <f>B43*B$25</f>
        <v>34882934.971590556</v>
      </c>
      <c r="C62" s="29">
        <f t="shared" si="11"/>
        <v>8902555.3303171843</v>
      </c>
      <c r="D62" s="29">
        <f t="shared" si="11"/>
        <v>0</v>
      </c>
      <c r="E62" s="29">
        <f t="shared" si="11"/>
        <v>0</v>
      </c>
      <c r="F62" s="30">
        <f t="shared" si="11"/>
        <v>0</v>
      </c>
      <c r="G62" s="31">
        <f t="shared" si="12"/>
        <v>43785490.301907741</v>
      </c>
    </row>
    <row r="63" spans="1:7" x14ac:dyDescent="0.2">
      <c r="A63" s="4" t="s">
        <v>39</v>
      </c>
      <c r="B63" s="16">
        <f>SUM(B60:B62)</f>
        <v>87605528.043220103</v>
      </c>
      <c r="C63" s="16">
        <f>SUM(C60:C62)</f>
        <v>24264881.956779882</v>
      </c>
      <c r="D63" s="16">
        <f>SUM(D60:D62)</f>
        <v>0</v>
      </c>
      <c r="E63" s="16">
        <f>SUM(E60:E62)</f>
        <v>0</v>
      </c>
      <c r="F63" s="17">
        <f>SUM(F60:F62)</f>
        <v>0</v>
      </c>
      <c r="G63" s="12">
        <f t="shared" si="12"/>
        <v>111870409.99999999</v>
      </c>
    </row>
    <row r="64" spans="1:7" x14ac:dyDescent="0.2">
      <c r="A64" s="4"/>
      <c r="B64" s="16"/>
      <c r="C64" s="16"/>
      <c r="D64" s="16"/>
      <c r="E64" s="16"/>
      <c r="F64" s="17"/>
      <c r="G64" s="12"/>
    </row>
    <row r="65" spans="1:7" x14ac:dyDescent="0.2">
      <c r="A65" s="4" t="s">
        <v>44</v>
      </c>
      <c r="B65" s="16">
        <f>B58+B63</f>
        <v>166443129.62851262</v>
      </c>
      <c r="C65" s="16">
        <f>C58+C63</f>
        <v>46101233.371487364</v>
      </c>
      <c r="D65" s="16">
        <f>D58+D63</f>
        <v>0</v>
      </c>
      <c r="E65" s="16">
        <f>E58+E63</f>
        <v>0</v>
      </c>
      <c r="F65" s="17">
        <f>F58+F63</f>
        <v>0</v>
      </c>
      <c r="G65" s="12">
        <f>SUM(B65:F65)</f>
        <v>212544363</v>
      </c>
    </row>
    <row r="66" spans="1:7" ht="13.5" thickBot="1" x14ac:dyDescent="0.25">
      <c r="A66" s="32"/>
      <c r="B66" s="33"/>
      <c r="C66" s="33"/>
      <c r="D66" s="33"/>
      <c r="E66" s="33"/>
      <c r="F66" s="34"/>
      <c r="G66" s="35"/>
    </row>
  </sheetData>
  <mergeCells count="2">
    <mergeCell ref="A1:G1"/>
    <mergeCell ref="A2:G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62"/>
  <sheetViews>
    <sheetView zoomScale="80" zoomScaleNormal="80" workbookViewId="0">
      <selection sqref="A1:G1"/>
    </sheetView>
  </sheetViews>
  <sheetFormatPr defaultColWidth="9.140625" defaultRowHeight="12.75" x14ac:dyDescent="0.2"/>
  <cols>
    <col min="1" max="1" width="60.85546875" style="1" customWidth="1"/>
    <col min="2" max="4" width="14.28515625" style="1" customWidth="1"/>
    <col min="5" max="5" width="17.7109375" style="1" customWidth="1"/>
    <col min="6" max="7" width="14.28515625" style="1" customWidth="1"/>
    <col min="8" max="16384" width="9.140625" style="1"/>
  </cols>
  <sheetData>
    <row r="1" spans="1:7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</row>
    <row r="2" spans="1:7" ht="15.75" thickBot="1" x14ac:dyDescent="0.25">
      <c r="A2" s="396" t="s">
        <v>181</v>
      </c>
      <c r="B2" s="396"/>
      <c r="C2" s="396"/>
      <c r="D2" s="396"/>
      <c r="E2" s="396"/>
      <c r="F2" s="396"/>
      <c r="G2" s="396"/>
    </row>
    <row r="3" spans="1:7" x14ac:dyDescent="0.2">
      <c r="A3" s="2"/>
      <c r="B3" s="2"/>
      <c r="C3" s="2"/>
      <c r="D3" s="2" t="s">
        <v>136</v>
      </c>
      <c r="E3" s="2" t="s">
        <v>137</v>
      </c>
      <c r="F3" s="2"/>
      <c r="G3" s="2"/>
    </row>
    <row r="4" spans="1:7" ht="13.5" thickBot="1" x14ac:dyDescent="0.25">
      <c r="A4" s="3" t="s">
        <v>1</v>
      </c>
      <c r="B4" s="3" t="s">
        <v>138</v>
      </c>
      <c r="C4" s="3" t="s">
        <v>137</v>
      </c>
      <c r="D4" s="3" t="s">
        <v>139</v>
      </c>
      <c r="E4" s="3" t="s">
        <v>139</v>
      </c>
      <c r="F4" s="3" t="s">
        <v>140</v>
      </c>
      <c r="G4" s="3" t="s">
        <v>8</v>
      </c>
    </row>
    <row r="5" spans="1:7" x14ac:dyDescent="0.2">
      <c r="A5" s="4"/>
      <c r="B5" s="5"/>
      <c r="C5" s="5"/>
      <c r="D5" s="5"/>
      <c r="E5" s="5"/>
      <c r="F5" s="6"/>
      <c r="G5" s="7"/>
    </row>
    <row r="6" spans="1:7" x14ac:dyDescent="0.2">
      <c r="A6" s="8" t="s">
        <v>245</v>
      </c>
      <c r="B6" s="5"/>
      <c r="C6" s="5"/>
      <c r="D6" s="5"/>
      <c r="E6" s="5"/>
      <c r="F6" s="9"/>
      <c r="G6" s="7"/>
    </row>
    <row r="7" spans="1:7" x14ac:dyDescent="0.2">
      <c r="A7" s="4"/>
      <c r="B7" s="5"/>
      <c r="C7" s="5"/>
      <c r="D7" s="5"/>
      <c r="E7" s="5"/>
      <c r="F7" s="9"/>
      <c r="G7" s="7"/>
    </row>
    <row r="8" spans="1:7" x14ac:dyDescent="0.2">
      <c r="A8" s="8" t="s">
        <v>9</v>
      </c>
      <c r="B8" s="10"/>
      <c r="C8" s="10"/>
      <c r="D8" s="10"/>
      <c r="E8" s="10"/>
      <c r="F8" s="11"/>
      <c r="G8" s="38">
        <v>325.69473537215475</v>
      </c>
    </row>
    <row r="9" spans="1:7" x14ac:dyDescent="0.2">
      <c r="A9" s="8"/>
      <c r="B9" s="10"/>
      <c r="C9" s="10"/>
      <c r="D9" s="10"/>
      <c r="E9" s="10"/>
      <c r="F9" s="11"/>
      <c r="G9" s="12"/>
    </row>
    <row r="10" spans="1:7" x14ac:dyDescent="0.2">
      <c r="A10" s="4" t="s">
        <v>141</v>
      </c>
      <c r="B10" s="19">
        <v>1</v>
      </c>
      <c r="C10" s="19">
        <v>0</v>
      </c>
      <c r="D10" s="19">
        <v>0</v>
      </c>
      <c r="E10" s="19">
        <v>0</v>
      </c>
      <c r="F10" s="20">
        <v>0</v>
      </c>
      <c r="G10" s="40">
        <f>SUM(B10:F10)</f>
        <v>1</v>
      </c>
    </row>
    <row r="11" spans="1:7" x14ac:dyDescent="0.2">
      <c r="A11" s="4" t="s">
        <v>109</v>
      </c>
      <c r="B11" s="16">
        <f>B10*$G$8</f>
        <v>325.69473537215475</v>
      </c>
      <c r="C11" s="16">
        <f>C10*$G$8</f>
        <v>0</v>
      </c>
      <c r="D11" s="16">
        <f>D10*$G$8</f>
        <v>0</v>
      </c>
      <c r="E11" s="16">
        <f>E10*$G$8</f>
        <v>0</v>
      </c>
      <c r="F11" s="17">
        <f>F10*$G$8</f>
        <v>0</v>
      </c>
      <c r="G11" s="12">
        <f>SUM(B11:F11)</f>
        <v>325.69473537215475</v>
      </c>
    </row>
    <row r="12" spans="1:7" x14ac:dyDescent="0.2">
      <c r="A12" s="4" t="s">
        <v>142</v>
      </c>
      <c r="B12" s="16">
        <f t="shared" ref="B12:G12" si="0">B11/12</f>
        <v>27.141227947679564</v>
      </c>
      <c r="C12" s="16">
        <f t="shared" si="0"/>
        <v>0</v>
      </c>
      <c r="D12" s="16">
        <f t="shared" si="0"/>
        <v>0</v>
      </c>
      <c r="E12" s="16">
        <f t="shared" si="0"/>
        <v>0</v>
      </c>
      <c r="F12" s="17">
        <f t="shared" si="0"/>
        <v>0</v>
      </c>
      <c r="G12" s="12">
        <f t="shared" si="0"/>
        <v>27.141227947679564</v>
      </c>
    </row>
    <row r="13" spans="1:7" x14ac:dyDescent="0.2">
      <c r="A13" s="4"/>
      <c r="B13" s="16"/>
      <c r="C13" s="16"/>
      <c r="D13" s="16"/>
      <c r="E13" s="16"/>
      <c r="F13" s="17"/>
      <c r="G13" s="12"/>
    </row>
    <row r="14" spans="1:7" x14ac:dyDescent="0.2">
      <c r="A14" s="4" t="s">
        <v>151</v>
      </c>
      <c r="B14" s="19">
        <v>1</v>
      </c>
      <c r="C14" s="19"/>
      <c r="D14" s="19"/>
      <c r="E14" s="19"/>
      <c r="F14" s="20"/>
      <c r="G14" s="12"/>
    </row>
    <row r="15" spans="1:7" x14ac:dyDescent="0.2">
      <c r="A15" s="4" t="s">
        <v>152</v>
      </c>
      <c r="B15" s="19">
        <v>0</v>
      </c>
      <c r="C15" s="19"/>
      <c r="D15" s="19"/>
      <c r="E15" s="19"/>
      <c r="F15" s="20"/>
      <c r="G15" s="12"/>
    </row>
    <row r="16" spans="1:7" x14ac:dyDescent="0.2">
      <c r="A16" s="4"/>
      <c r="B16" s="5"/>
      <c r="C16" s="5"/>
      <c r="D16" s="5"/>
      <c r="E16" s="5"/>
      <c r="F16" s="9"/>
      <c r="G16" s="15"/>
    </row>
    <row r="17" spans="1:7" x14ac:dyDescent="0.2">
      <c r="A17" s="4" t="s">
        <v>153</v>
      </c>
      <c r="B17" s="16">
        <f>B14*B$11</f>
        <v>325.69473537215475</v>
      </c>
      <c r="C17" s="16">
        <f t="shared" ref="C17:F17" si="1">C14*C$11</f>
        <v>0</v>
      </c>
      <c r="D17" s="16">
        <f t="shared" si="1"/>
        <v>0</v>
      </c>
      <c r="E17" s="16">
        <f t="shared" si="1"/>
        <v>0</v>
      </c>
      <c r="F17" s="17">
        <f t="shared" si="1"/>
        <v>0</v>
      </c>
      <c r="G17" s="12">
        <f>SUM(B17:F17)</f>
        <v>325.69473537215475</v>
      </c>
    </row>
    <row r="18" spans="1:7" x14ac:dyDescent="0.2">
      <c r="A18" s="4" t="s">
        <v>154</v>
      </c>
      <c r="B18" s="16">
        <f t="shared" ref="B18:F18" si="2">B15*B$11</f>
        <v>0</v>
      </c>
      <c r="C18" s="16">
        <f t="shared" si="2"/>
        <v>0</v>
      </c>
      <c r="D18" s="16">
        <f t="shared" si="2"/>
        <v>0</v>
      </c>
      <c r="E18" s="16">
        <f t="shared" si="2"/>
        <v>0</v>
      </c>
      <c r="F18" s="17">
        <f t="shared" si="2"/>
        <v>0</v>
      </c>
      <c r="G18" s="12">
        <f>SUM(B18:F18)</f>
        <v>0</v>
      </c>
    </row>
    <row r="19" spans="1:7" x14ac:dyDescent="0.2">
      <c r="A19" s="4"/>
      <c r="B19" s="5"/>
      <c r="C19" s="5"/>
      <c r="D19" s="5"/>
      <c r="E19" s="5"/>
      <c r="F19" s="9"/>
      <c r="G19" s="15"/>
    </row>
    <row r="20" spans="1:7" x14ac:dyDescent="0.2">
      <c r="A20" s="8" t="s">
        <v>119</v>
      </c>
      <c r="B20" s="19">
        <v>1</v>
      </c>
      <c r="C20" s="19"/>
      <c r="D20" s="19"/>
      <c r="E20" s="19"/>
      <c r="F20" s="20"/>
      <c r="G20" s="40">
        <f>SUM(B20:F20)</f>
        <v>1</v>
      </c>
    </row>
    <row r="21" spans="1:7" x14ac:dyDescent="0.2">
      <c r="A21" s="4" t="s">
        <v>13</v>
      </c>
      <c r="B21" s="18">
        <f>B20*$G$21</f>
        <v>1370853.5905698624</v>
      </c>
      <c r="C21" s="18">
        <f>C20*$G$21</f>
        <v>0</v>
      </c>
      <c r="D21" s="18">
        <f>D20*$G$21</f>
        <v>0</v>
      </c>
      <c r="E21" s="18">
        <f>E20*$G$21</f>
        <v>0</v>
      </c>
      <c r="F21" s="58">
        <f>F20*$G$21</f>
        <v>0</v>
      </c>
      <c r="G21" s="12">
        <f>SUM(G22:G23)</f>
        <v>1370853.5905698624</v>
      </c>
    </row>
    <row r="22" spans="1:7" x14ac:dyDescent="0.2">
      <c r="A22" s="4" t="s">
        <v>14</v>
      </c>
      <c r="B22" s="18">
        <f t="shared" ref="B22:E22" si="3">B20*$G$22</f>
        <v>454027.00502570899</v>
      </c>
      <c r="C22" s="18">
        <f t="shared" si="3"/>
        <v>0</v>
      </c>
      <c r="D22" s="18">
        <f t="shared" si="3"/>
        <v>0</v>
      </c>
      <c r="E22" s="18">
        <f t="shared" si="3"/>
        <v>0</v>
      </c>
      <c r="F22" s="58">
        <f>F20*$G$22</f>
        <v>0</v>
      </c>
      <c r="G22" s="38">
        <v>454027.00502570899</v>
      </c>
    </row>
    <row r="23" spans="1:7" x14ac:dyDescent="0.2">
      <c r="A23" s="4" t="s">
        <v>15</v>
      </c>
      <c r="B23" s="18">
        <f t="shared" ref="B23:E23" si="4">B20*$G$23</f>
        <v>916826.58554415335</v>
      </c>
      <c r="C23" s="18">
        <f t="shared" si="4"/>
        <v>0</v>
      </c>
      <c r="D23" s="18">
        <f t="shared" si="4"/>
        <v>0</v>
      </c>
      <c r="E23" s="18">
        <f t="shared" si="4"/>
        <v>0</v>
      </c>
      <c r="F23" s="58">
        <f>F20*$G$23</f>
        <v>0</v>
      </c>
      <c r="G23" s="38">
        <v>916826.58554415335</v>
      </c>
    </row>
    <row r="24" spans="1:7" x14ac:dyDescent="0.2">
      <c r="A24" s="4"/>
      <c r="B24" s="5"/>
      <c r="C24" s="5"/>
      <c r="D24" s="5"/>
      <c r="E24" s="5"/>
      <c r="F24" s="9"/>
      <c r="G24" s="15"/>
    </row>
    <row r="25" spans="1:7" x14ac:dyDescent="0.2">
      <c r="A25" s="8" t="s">
        <v>16</v>
      </c>
      <c r="B25" s="5"/>
      <c r="C25" s="5"/>
      <c r="D25" s="5"/>
      <c r="E25" s="5"/>
      <c r="F25" s="9"/>
      <c r="G25" s="15"/>
    </row>
    <row r="26" spans="1:7" x14ac:dyDescent="0.2">
      <c r="A26" s="4" t="s">
        <v>17</v>
      </c>
      <c r="B26" s="19">
        <v>2.2606817184925593E-2</v>
      </c>
      <c r="C26" s="19"/>
      <c r="D26" s="19"/>
      <c r="E26" s="19"/>
      <c r="F26" s="20"/>
      <c r="G26" s="15"/>
    </row>
    <row r="27" spans="1:7" x14ac:dyDescent="0.2">
      <c r="A27" s="4" t="s">
        <v>120</v>
      </c>
      <c r="B27" s="19">
        <v>2.2597459809716263E-2</v>
      </c>
      <c r="C27" s="19"/>
      <c r="D27" s="19"/>
      <c r="E27" s="19"/>
      <c r="F27" s="20"/>
      <c r="G27" s="15"/>
    </row>
    <row r="28" spans="1:7" x14ac:dyDescent="0.2">
      <c r="A28" s="4" t="s">
        <v>121</v>
      </c>
      <c r="B28" s="19">
        <v>0</v>
      </c>
      <c r="C28" s="19"/>
      <c r="D28" s="19"/>
      <c r="E28" s="19"/>
      <c r="F28" s="20"/>
      <c r="G28" s="15"/>
    </row>
    <row r="29" spans="1:7" x14ac:dyDescent="0.2">
      <c r="A29" s="4" t="s">
        <v>150</v>
      </c>
      <c r="B29" s="19">
        <v>2.8515754107954649E-2</v>
      </c>
      <c r="C29" s="19"/>
      <c r="D29" s="19"/>
      <c r="E29" s="19"/>
      <c r="F29" s="20"/>
      <c r="G29" s="15"/>
    </row>
    <row r="30" spans="1:7" x14ac:dyDescent="0.2">
      <c r="A30" s="4" t="s">
        <v>20</v>
      </c>
      <c r="B30" s="19">
        <v>1.9996534670426225E-2</v>
      </c>
      <c r="C30" s="19"/>
      <c r="D30" s="19"/>
      <c r="E30" s="19"/>
      <c r="F30" s="20"/>
      <c r="G30" s="15"/>
    </row>
    <row r="31" spans="1:7" x14ac:dyDescent="0.2">
      <c r="A31" s="4"/>
      <c r="B31" s="5"/>
      <c r="C31" s="5"/>
      <c r="D31" s="5"/>
      <c r="E31" s="5"/>
      <c r="F31" s="9"/>
      <c r="G31" s="15"/>
    </row>
    <row r="32" spans="1:7" x14ac:dyDescent="0.2">
      <c r="A32" s="8" t="s">
        <v>34</v>
      </c>
      <c r="B32" s="5"/>
      <c r="C32" s="5"/>
      <c r="D32" s="5"/>
      <c r="E32" s="5"/>
      <c r="F32" s="9"/>
      <c r="G32" s="15"/>
    </row>
    <row r="33" spans="1:7" x14ac:dyDescent="0.2">
      <c r="A33" s="4" t="s">
        <v>19</v>
      </c>
      <c r="B33" s="19">
        <v>0.64301855599793378</v>
      </c>
      <c r="C33" s="19"/>
      <c r="D33" s="19"/>
      <c r="E33" s="19"/>
      <c r="F33" s="20"/>
      <c r="G33" s="15"/>
    </row>
    <row r="34" spans="1:7" x14ac:dyDescent="0.2">
      <c r="A34" s="4" t="s">
        <v>246</v>
      </c>
      <c r="B34" s="19">
        <v>0.21193558885559477</v>
      </c>
      <c r="C34" s="19"/>
      <c r="D34" s="19"/>
      <c r="E34" s="19"/>
      <c r="F34" s="20"/>
      <c r="G34" s="15"/>
    </row>
    <row r="35" spans="1:7" x14ac:dyDescent="0.2">
      <c r="A35" s="4" t="s">
        <v>35</v>
      </c>
      <c r="B35" s="23">
        <v>0.14504585514647142</v>
      </c>
      <c r="C35" s="23"/>
      <c r="D35" s="23"/>
      <c r="E35" s="23"/>
      <c r="F35" s="24"/>
      <c r="G35" s="15"/>
    </row>
    <row r="36" spans="1:7" x14ac:dyDescent="0.2">
      <c r="A36" s="4" t="s">
        <v>36</v>
      </c>
      <c r="B36" s="28">
        <f>SUM(B33:B35)</f>
        <v>0.99999999999999989</v>
      </c>
      <c r="C36" s="28">
        <f t="shared" ref="C36:F36" si="5">SUM(C33:C35)</f>
        <v>0</v>
      </c>
      <c r="D36" s="28">
        <f t="shared" si="5"/>
        <v>0</v>
      </c>
      <c r="E36" s="28">
        <f t="shared" si="5"/>
        <v>0</v>
      </c>
      <c r="F36" s="59">
        <f t="shared" si="5"/>
        <v>0</v>
      </c>
      <c r="G36" s="15"/>
    </row>
    <row r="37" spans="1:7" x14ac:dyDescent="0.2">
      <c r="A37" s="4"/>
      <c r="B37" s="19"/>
      <c r="C37" s="19"/>
      <c r="D37" s="19"/>
      <c r="E37" s="19"/>
      <c r="F37" s="20"/>
      <c r="G37" s="15"/>
    </row>
    <row r="38" spans="1:7" x14ac:dyDescent="0.2">
      <c r="A38" s="4" t="s">
        <v>37</v>
      </c>
      <c r="B38" s="19">
        <v>0.72729144931664447</v>
      </c>
      <c r="C38" s="19"/>
      <c r="D38" s="19"/>
      <c r="E38" s="19"/>
      <c r="F38" s="20"/>
      <c r="G38" s="15"/>
    </row>
    <row r="39" spans="1:7" x14ac:dyDescent="0.2">
      <c r="A39" s="4" t="s">
        <v>247</v>
      </c>
      <c r="B39" s="19">
        <v>0.17156881099383814</v>
      </c>
      <c r="C39" s="19"/>
      <c r="D39" s="19"/>
      <c r="E39" s="19"/>
      <c r="F39" s="20"/>
      <c r="G39" s="15"/>
    </row>
    <row r="40" spans="1:7" x14ac:dyDescent="0.2">
      <c r="A40" s="4" t="s">
        <v>38</v>
      </c>
      <c r="B40" s="23">
        <v>0.10113973968951745</v>
      </c>
      <c r="C40" s="23"/>
      <c r="D40" s="23"/>
      <c r="E40" s="23"/>
      <c r="F40" s="24"/>
      <c r="G40" s="15"/>
    </row>
    <row r="41" spans="1:7" x14ac:dyDescent="0.2">
      <c r="A41" s="4" t="s">
        <v>39</v>
      </c>
      <c r="B41" s="28">
        <f>SUM(B38:B40)</f>
        <v>1</v>
      </c>
      <c r="C41" s="28">
        <f t="shared" ref="C41:F41" si="6">SUM(C38:C40)</f>
        <v>0</v>
      </c>
      <c r="D41" s="28">
        <f t="shared" si="6"/>
        <v>0</v>
      </c>
      <c r="E41" s="28">
        <f t="shared" si="6"/>
        <v>0</v>
      </c>
      <c r="F41" s="59">
        <f t="shared" si="6"/>
        <v>0</v>
      </c>
      <c r="G41" s="15"/>
    </row>
    <row r="42" spans="1:7" x14ac:dyDescent="0.2">
      <c r="A42" s="4"/>
      <c r="B42" s="5"/>
      <c r="C42" s="5"/>
      <c r="D42" s="5"/>
      <c r="E42" s="5"/>
      <c r="F42" s="9"/>
      <c r="G42" s="15"/>
    </row>
    <row r="43" spans="1:7" x14ac:dyDescent="0.2">
      <c r="A43" s="8" t="s">
        <v>40</v>
      </c>
      <c r="B43" s="5"/>
      <c r="C43" s="5"/>
      <c r="D43" s="5"/>
      <c r="E43" s="5"/>
      <c r="F43" s="9"/>
      <c r="G43" s="15"/>
    </row>
    <row r="44" spans="1:7" x14ac:dyDescent="0.2">
      <c r="A44" s="4" t="s">
        <v>17</v>
      </c>
      <c r="B44" s="16">
        <f>B21*B26</f>
        <v>30990.63650931172</v>
      </c>
      <c r="C44" s="16">
        <f>C21*C26</f>
        <v>0</v>
      </c>
      <c r="D44" s="16">
        <f>D21*D26</f>
        <v>0</v>
      </c>
      <c r="E44" s="16">
        <f>E21*E26</f>
        <v>0</v>
      </c>
      <c r="F44" s="17">
        <f>F21*F26</f>
        <v>0</v>
      </c>
      <c r="G44" s="12">
        <f>SUM(B44:F44)</f>
        <v>30990.63650931172</v>
      </c>
    </row>
    <row r="45" spans="1:7" x14ac:dyDescent="0.2">
      <c r="A45" s="4" t="s">
        <v>120</v>
      </c>
      <c r="B45" s="16">
        <f>B21*B27</f>
        <v>30977.8089179077</v>
      </c>
      <c r="C45" s="16">
        <f>C21*C27</f>
        <v>0</v>
      </c>
      <c r="D45" s="16">
        <f>D21*D27</f>
        <v>0</v>
      </c>
      <c r="E45" s="16">
        <f>E21*E27</f>
        <v>0</v>
      </c>
      <c r="F45" s="17">
        <f>F21*F27</f>
        <v>0</v>
      </c>
      <c r="G45" s="12">
        <f>SUM(B45:F45)</f>
        <v>30977.8089179077</v>
      </c>
    </row>
    <row r="46" spans="1:7" x14ac:dyDescent="0.2">
      <c r="A46" s="4" t="s">
        <v>121</v>
      </c>
      <c r="B46" s="16">
        <f t="shared" ref="B46:F48" si="7">B21*B28</f>
        <v>0</v>
      </c>
      <c r="C46" s="16">
        <f t="shared" si="7"/>
        <v>0</v>
      </c>
      <c r="D46" s="16">
        <f t="shared" si="7"/>
        <v>0</v>
      </c>
      <c r="E46" s="16">
        <f t="shared" si="7"/>
        <v>0</v>
      </c>
      <c r="F46" s="17">
        <f t="shared" si="7"/>
        <v>0</v>
      </c>
      <c r="G46" s="12">
        <f>SUM(B46:F46)</f>
        <v>0</v>
      </c>
    </row>
    <row r="47" spans="1:7" x14ac:dyDescent="0.2">
      <c r="A47" s="4" t="s">
        <v>150</v>
      </c>
      <c r="B47" s="16">
        <f t="shared" si="7"/>
        <v>12946.922433684207</v>
      </c>
      <c r="C47" s="16">
        <f t="shared" si="7"/>
        <v>0</v>
      </c>
      <c r="D47" s="16">
        <f t="shared" si="7"/>
        <v>0</v>
      </c>
      <c r="E47" s="16">
        <f t="shared" si="7"/>
        <v>0</v>
      </c>
      <c r="F47" s="17">
        <f t="shared" si="7"/>
        <v>0</v>
      </c>
      <c r="G47" s="12">
        <f>SUM(B47:F47)</f>
        <v>12946.922433684207</v>
      </c>
    </row>
    <row r="48" spans="1:7" x14ac:dyDescent="0.2">
      <c r="A48" s="4" t="s">
        <v>20</v>
      </c>
      <c r="B48" s="16">
        <f t="shared" si="7"/>
        <v>18333.354604602158</v>
      </c>
      <c r="C48" s="16">
        <f t="shared" si="7"/>
        <v>0</v>
      </c>
      <c r="D48" s="16">
        <f t="shared" si="7"/>
        <v>0</v>
      </c>
      <c r="E48" s="16">
        <f t="shared" si="7"/>
        <v>0</v>
      </c>
      <c r="F48" s="17">
        <f t="shared" si="7"/>
        <v>0</v>
      </c>
      <c r="G48" s="12">
        <f>SUM(B48:F48)</f>
        <v>18333.354604602158</v>
      </c>
    </row>
    <row r="49" spans="1:7" x14ac:dyDescent="0.2">
      <c r="A49" s="4"/>
      <c r="B49" s="5"/>
      <c r="C49" s="5"/>
      <c r="D49" s="5"/>
      <c r="E49" s="5"/>
      <c r="F49" s="9"/>
      <c r="G49" s="15"/>
    </row>
    <row r="50" spans="1:7" x14ac:dyDescent="0.2">
      <c r="A50" s="8" t="s">
        <v>41</v>
      </c>
      <c r="B50" s="5"/>
      <c r="C50" s="5"/>
      <c r="D50" s="5"/>
      <c r="E50" s="5"/>
      <c r="F50" s="9"/>
      <c r="G50" s="15"/>
    </row>
    <row r="51" spans="1:7" x14ac:dyDescent="0.2">
      <c r="A51" s="4" t="s">
        <v>19</v>
      </c>
      <c r="B51" s="16">
        <f>B33*B$22</f>
        <v>291947.78915569803</v>
      </c>
      <c r="C51" s="16">
        <f t="shared" ref="C51:F53" si="8">C33*C$22</f>
        <v>0</v>
      </c>
      <c r="D51" s="16">
        <f t="shared" si="8"/>
        <v>0</v>
      </c>
      <c r="E51" s="16">
        <f t="shared" si="8"/>
        <v>0</v>
      </c>
      <c r="F51" s="17">
        <f t="shared" si="8"/>
        <v>0</v>
      </c>
      <c r="G51" s="12">
        <f t="shared" ref="G51:G54" si="9">SUM(B51:F51)</f>
        <v>291947.78915569803</v>
      </c>
    </row>
    <row r="52" spans="1:7" x14ac:dyDescent="0.2">
      <c r="A52" s="4" t="s">
        <v>246</v>
      </c>
      <c r="B52" s="16">
        <f>B34*B$22</f>
        <v>96224.480666465723</v>
      </c>
      <c r="C52" s="16">
        <f t="shared" si="8"/>
        <v>0</v>
      </c>
      <c r="D52" s="16">
        <f t="shared" si="8"/>
        <v>0</v>
      </c>
      <c r="E52" s="16">
        <f t="shared" si="8"/>
        <v>0</v>
      </c>
      <c r="F52" s="17">
        <f t="shared" si="8"/>
        <v>0</v>
      </c>
      <c r="G52" s="12">
        <f t="shared" si="9"/>
        <v>96224.480666465723</v>
      </c>
    </row>
    <row r="53" spans="1:7" x14ac:dyDescent="0.2">
      <c r="A53" s="4" t="s">
        <v>35</v>
      </c>
      <c r="B53" s="29">
        <f>B35*B$22</f>
        <v>65854.735203545235</v>
      </c>
      <c r="C53" s="29">
        <f t="shared" si="8"/>
        <v>0</v>
      </c>
      <c r="D53" s="29">
        <f t="shared" si="8"/>
        <v>0</v>
      </c>
      <c r="E53" s="29">
        <f t="shared" si="8"/>
        <v>0</v>
      </c>
      <c r="F53" s="30">
        <f t="shared" si="8"/>
        <v>0</v>
      </c>
      <c r="G53" s="31">
        <f t="shared" si="9"/>
        <v>65854.735203545235</v>
      </c>
    </row>
    <row r="54" spans="1:7" x14ac:dyDescent="0.2">
      <c r="A54" s="4" t="s">
        <v>36</v>
      </c>
      <c r="B54" s="16">
        <f>SUM(B51:B53)</f>
        <v>454027.00502570899</v>
      </c>
      <c r="C54" s="16">
        <f>SUM(C51:C53)</f>
        <v>0</v>
      </c>
      <c r="D54" s="16">
        <f>SUM(D51:D53)</f>
        <v>0</v>
      </c>
      <c r="E54" s="16">
        <f>SUM(E51:E53)</f>
        <v>0</v>
      </c>
      <c r="F54" s="17">
        <f>SUM(F51:F53)</f>
        <v>0</v>
      </c>
      <c r="G54" s="12">
        <f t="shared" si="9"/>
        <v>454027.00502570899</v>
      </c>
    </row>
    <row r="55" spans="1:7" x14ac:dyDescent="0.2">
      <c r="A55" s="4"/>
      <c r="B55" s="16"/>
      <c r="C55" s="16"/>
      <c r="D55" s="16"/>
      <c r="E55" s="16"/>
      <c r="F55" s="17"/>
      <c r="G55" s="12"/>
    </row>
    <row r="56" spans="1:7" x14ac:dyDescent="0.2">
      <c r="A56" s="4" t="s">
        <v>37</v>
      </c>
      <c r="B56" s="16">
        <f>B38*B$23</f>
        <v>666800.13617243781</v>
      </c>
      <c r="C56" s="16">
        <f t="shared" ref="C56:F58" si="10">C38*C$23</f>
        <v>0</v>
      </c>
      <c r="D56" s="16">
        <f t="shared" si="10"/>
        <v>0</v>
      </c>
      <c r="E56" s="16">
        <f t="shared" si="10"/>
        <v>0</v>
      </c>
      <c r="F56" s="17">
        <f t="shared" si="10"/>
        <v>0</v>
      </c>
      <c r="G56" s="12">
        <f t="shared" ref="G56:G59" si="11">SUM(B56:F56)</f>
        <v>666800.13617243781</v>
      </c>
    </row>
    <row r="57" spans="1:7" x14ac:dyDescent="0.2">
      <c r="A57" s="4" t="s">
        <v>247</v>
      </c>
      <c r="B57" s="16">
        <f>B39*B$23</f>
        <v>157298.84716935083</v>
      </c>
      <c r="C57" s="16">
        <f t="shared" si="10"/>
        <v>0</v>
      </c>
      <c r="D57" s="16">
        <f t="shared" si="10"/>
        <v>0</v>
      </c>
      <c r="E57" s="16">
        <f t="shared" si="10"/>
        <v>0</v>
      </c>
      <c r="F57" s="17">
        <f t="shared" si="10"/>
        <v>0</v>
      </c>
      <c r="G57" s="12">
        <f t="shared" si="11"/>
        <v>157298.84716935083</v>
      </c>
    </row>
    <row r="58" spans="1:7" x14ac:dyDescent="0.2">
      <c r="A58" s="4" t="s">
        <v>38</v>
      </c>
      <c r="B58" s="29">
        <f>B40*B$23</f>
        <v>92727.602202364767</v>
      </c>
      <c r="C58" s="29">
        <f t="shared" si="10"/>
        <v>0</v>
      </c>
      <c r="D58" s="29">
        <f t="shared" si="10"/>
        <v>0</v>
      </c>
      <c r="E58" s="29">
        <f t="shared" si="10"/>
        <v>0</v>
      </c>
      <c r="F58" s="30">
        <f t="shared" si="10"/>
        <v>0</v>
      </c>
      <c r="G58" s="31">
        <f t="shared" si="11"/>
        <v>92727.602202364767</v>
      </c>
    </row>
    <row r="59" spans="1:7" x14ac:dyDescent="0.2">
      <c r="A59" s="4" t="s">
        <v>39</v>
      </c>
      <c r="B59" s="16">
        <f>SUM(B56:B58)</f>
        <v>916826.58554415335</v>
      </c>
      <c r="C59" s="16">
        <f>SUM(C56:C58)</f>
        <v>0</v>
      </c>
      <c r="D59" s="16">
        <f>SUM(D56:D58)</f>
        <v>0</v>
      </c>
      <c r="E59" s="16">
        <f>SUM(E56:E58)</f>
        <v>0</v>
      </c>
      <c r="F59" s="17">
        <f>SUM(F56:F58)</f>
        <v>0</v>
      </c>
      <c r="G59" s="12">
        <f t="shared" si="11"/>
        <v>916826.58554415335</v>
      </c>
    </row>
    <row r="60" spans="1:7" x14ac:dyDescent="0.2">
      <c r="A60" s="4"/>
      <c r="B60" s="16"/>
      <c r="C60" s="16"/>
      <c r="D60" s="16"/>
      <c r="E60" s="16"/>
      <c r="F60" s="17"/>
      <c r="G60" s="12"/>
    </row>
    <row r="61" spans="1:7" x14ac:dyDescent="0.2">
      <c r="A61" s="4" t="s">
        <v>44</v>
      </c>
      <c r="B61" s="16">
        <f>B54+B59</f>
        <v>1370853.5905698624</v>
      </c>
      <c r="C61" s="16">
        <f>C54+C59</f>
        <v>0</v>
      </c>
      <c r="D61" s="16">
        <f>D54+D59</f>
        <v>0</v>
      </c>
      <c r="E61" s="16">
        <f>E54+E59</f>
        <v>0</v>
      </c>
      <c r="F61" s="17">
        <f>F54+F59</f>
        <v>0</v>
      </c>
      <c r="G61" s="12">
        <f>SUM(B61:F61)</f>
        <v>1370853.5905698624</v>
      </c>
    </row>
    <row r="62" spans="1:7" ht="13.5" thickBot="1" x14ac:dyDescent="0.25">
      <c r="A62" s="32"/>
      <c r="B62" s="33"/>
      <c r="C62" s="33"/>
      <c r="D62" s="33"/>
      <c r="E62" s="33"/>
      <c r="F62" s="34"/>
      <c r="G62" s="35"/>
    </row>
  </sheetData>
  <mergeCells count="2">
    <mergeCell ref="A1:G1"/>
    <mergeCell ref="A2:G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62"/>
  <sheetViews>
    <sheetView zoomScale="80" zoomScaleNormal="80" workbookViewId="0">
      <selection sqref="A1:G1"/>
    </sheetView>
  </sheetViews>
  <sheetFormatPr defaultColWidth="9.140625" defaultRowHeight="12.75" x14ac:dyDescent="0.2"/>
  <cols>
    <col min="1" max="1" width="60.85546875" style="1" customWidth="1"/>
    <col min="2" max="4" width="14.28515625" style="1" customWidth="1"/>
    <col min="5" max="5" width="17.7109375" style="1" customWidth="1"/>
    <col min="6" max="7" width="14.28515625" style="1" customWidth="1"/>
    <col min="8" max="16384" width="9.140625" style="1"/>
  </cols>
  <sheetData>
    <row r="1" spans="1:7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</row>
    <row r="2" spans="1:7" ht="15.75" thickBot="1" x14ac:dyDescent="0.25">
      <c r="A2" s="396" t="s">
        <v>178</v>
      </c>
      <c r="B2" s="396"/>
      <c r="C2" s="396"/>
      <c r="D2" s="396"/>
      <c r="E2" s="396"/>
      <c r="F2" s="396"/>
      <c r="G2" s="396"/>
    </row>
    <row r="3" spans="1:7" x14ac:dyDescent="0.2">
      <c r="A3" s="2"/>
      <c r="B3" s="2"/>
      <c r="C3" s="2"/>
      <c r="D3" s="2" t="s">
        <v>136</v>
      </c>
      <c r="E3" s="2" t="s">
        <v>137</v>
      </c>
      <c r="F3" s="2"/>
      <c r="G3" s="2"/>
    </row>
    <row r="4" spans="1:7" ht="13.5" thickBot="1" x14ac:dyDescent="0.25">
      <c r="A4" s="3" t="s">
        <v>1</v>
      </c>
      <c r="B4" s="3" t="s">
        <v>138</v>
      </c>
      <c r="C4" s="3" t="s">
        <v>137</v>
      </c>
      <c r="D4" s="3" t="s">
        <v>139</v>
      </c>
      <c r="E4" s="3" t="s">
        <v>139</v>
      </c>
      <c r="F4" s="3" t="s">
        <v>140</v>
      </c>
      <c r="G4" s="3" t="s">
        <v>8</v>
      </c>
    </row>
    <row r="5" spans="1:7" x14ac:dyDescent="0.2">
      <c r="A5" s="4"/>
      <c r="B5" s="5"/>
      <c r="C5" s="5"/>
      <c r="D5" s="5"/>
      <c r="E5" s="5"/>
      <c r="F5" s="6"/>
      <c r="G5" s="7"/>
    </row>
    <row r="6" spans="1:7" x14ac:dyDescent="0.2">
      <c r="A6" s="8" t="s">
        <v>245</v>
      </c>
      <c r="B6" s="5"/>
      <c r="C6" s="5"/>
      <c r="D6" s="5"/>
      <c r="E6" s="5"/>
      <c r="F6" s="9"/>
      <c r="G6" s="7"/>
    </row>
    <row r="7" spans="1:7" x14ac:dyDescent="0.2">
      <c r="A7" s="4"/>
      <c r="B7" s="5"/>
      <c r="C7" s="5"/>
      <c r="D7" s="5"/>
      <c r="E7" s="5"/>
      <c r="F7" s="9"/>
      <c r="G7" s="7"/>
    </row>
    <row r="8" spans="1:7" x14ac:dyDescent="0.2">
      <c r="A8" s="8" t="s">
        <v>9</v>
      </c>
      <c r="B8" s="10"/>
      <c r="C8" s="10"/>
      <c r="D8" s="10"/>
      <c r="E8" s="10"/>
      <c r="F8" s="11"/>
      <c r="G8" s="38">
        <v>118.30526462784528</v>
      </c>
    </row>
    <row r="9" spans="1:7" x14ac:dyDescent="0.2">
      <c r="A9" s="8"/>
      <c r="B9" s="10"/>
      <c r="C9" s="10"/>
      <c r="D9" s="10"/>
      <c r="E9" s="10"/>
      <c r="F9" s="11"/>
      <c r="G9" s="12"/>
    </row>
    <row r="10" spans="1:7" x14ac:dyDescent="0.2">
      <c r="A10" s="4" t="s">
        <v>141</v>
      </c>
      <c r="B10" s="19">
        <v>1</v>
      </c>
      <c r="C10" s="19">
        <v>0</v>
      </c>
      <c r="D10" s="19">
        <v>0</v>
      </c>
      <c r="E10" s="19">
        <v>0</v>
      </c>
      <c r="F10" s="20">
        <v>0</v>
      </c>
      <c r="G10" s="40">
        <f>SUM(B10:F10)</f>
        <v>1</v>
      </c>
    </row>
    <row r="11" spans="1:7" x14ac:dyDescent="0.2">
      <c r="A11" s="4" t="s">
        <v>109</v>
      </c>
      <c r="B11" s="16">
        <f>B10*$G$8</f>
        <v>118.30526462784528</v>
      </c>
      <c r="C11" s="16">
        <f>C10*$G$8</f>
        <v>0</v>
      </c>
      <c r="D11" s="16">
        <f>D10*$G$8</f>
        <v>0</v>
      </c>
      <c r="E11" s="16">
        <f>E10*$G$8</f>
        <v>0</v>
      </c>
      <c r="F11" s="17">
        <f>F10*$G$8</f>
        <v>0</v>
      </c>
      <c r="G11" s="12">
        <f>SUM(B11:F11)</f>
        <v>118.30526462784528</v>
      </c>
    </row>
    <row r="12" spans="1:7" x14ac:dyDescent="0.2">
      <c r="A12" s="4" t="s">
        <v>142</v>
      </c>
      <c r="B12" s="16">
        <f t="shared" ref="B12:G12" si="0">B11/12</f>
        <v>9.8587720523204396</v>
      </c>
      <c r="C12" s="16">
        <f t="shared" si="0"/>
        <v>0</v>
      </c>
      <c r="D12" s="16">
        <f t="shared" si="0"/>
        <v>0</v>
      </c>
      <c r="E12" s="16">
        <f t="shared" si="0"/>
        <v>0</v>
      </c>
      <c r="F12" s="17">
        <f t="shared" si="0"/>
        <v>0</v>
      </c>
      <c r="G12" s="12">
        <f t="shared" si="0"/>
        <v>9.8587720523204396</v>
      </c>
    </row>
    <row r="13" spans="1:7" x14ac:dyDescent="0.2">
      <c r="A13" s="4"/>
      <c r="B13" s="16"/>
      <c r="C13" s="16"/>
      <c r="D13" s="16"/>
      <c r="E13" s="16"/>
      <c r="F13" s="17"/>
      <c r="G13" s="12"/>
    </row>
    <row r="14" spans="1:7" x14ac:dyDescent="0.2">
      <c r="A14" s="4" t="s">
        <v>151</v>
      </c>
      <c r="B14" s="19">
        <v>1</v>
      </c>
      <c r="C14" s="19"/>
      <c r="D14" s="19"/>
      <c r="E14" s="19"/>
      <c r="F14" s="20"/>
      <c r="G14" s="12"/>
    </row>
    <row r="15" spans="1:7" x14ac:dyDescent="0.2">
      <c r="A15" s="4" t="s">
        <v>152</v>
      </c>
      <c r="B15" s="19">
        <v>0</v>
      </c>
      <c r="C15" s="19"/>
      <c r="D15" s="19"/>
      <c r="E15" s="19"/>
      <c r="F15" s="20"/>
      <c r="G15" s="12"/>
    </row>
    <row r="16" spans="1:7" x14ac:dyDescent="0.2">
      <c r="A16" s="4"/>
      <c r="B16" s="5"/>
      <c r="C16" s="5"/>
      <c r="D16" s="5"/>
      <c r="E16" s="5"/>
      <c r="F16" s="9"/>
      <c r="G16" s="15"/>
    </row>
    <row r="17" spans="1:7" x14ac:dyDescent="0.2">
      <c r="A17" s="4" t="s">
        <v>153</v>
      </c>
      <c r="B17" s="16">
        <f>B14*B$11</f>
        <v>118.30526462784528</v>
      </c>
      <c r="C17" s="16">
        <f t="shared" ref="C17:F17" si="1">C14*C$11</f>
        <v>0</v>
      </c>
      <c r="D17" s="16">
        <f t="shared" si="1"/>
        <v>0</v>
      </c>
      <c r="E17" s="16">
        <f t="shared" si="1"/>
        <v>0</v>
      </c>
      <c r="F17" s="17">
        <f t="shared" si="1"/>
        <v>0</v>
      </c>
      <c r="G17" s="12">
        <f>SUM(B17:F17)</f>
        <v>118.30526462784528</v>
      </c>
    </row>
    <row r="18" spans="1:7" x14ac:dyDescent="0.2">
      <c r="A18" s="4" t="s">
        <v>154</v>
      </c>
      <c r="B18" s="16">
        <f t="shared" ref="B18:F18" si="2">B15*B$11</f>
        <v>0</v>
      </c>
      <c r="C18" s="16">
        <f t="shared" si="2"/>
        <v>0</v>
      </c>
      <c r="D18" s="16">
        <f t="shared" si="2"/>
        <v>0</v>
      </c>
      <c r="E18" s="16">
        <f t="shared" si="2"/>
        <v>0</v>
      </c>
      <c r="F18" s="17">
        <f t="shared" si="2"/>
        <v>0</v>
      </c>
      <c r="G18" s="12">
        <f>SUM(B18:F18)</f>
        <v>0</v>
      </c>
    </row>
    <row r="19" spans="1:7" x14ac:dyDescent="0.2">
      <c r="A19" s="4"/>
      <c r="B19" s="5"/>
      <c r="C19" s="5"/>
      <c r="D19" s="5"/>
      <c r="E19" s="5"/>
      <c r="F19" s="9"/>
      <c r="G19" s="15"/>
    </row>
    <row r="20" spans="1:7" x14ac:dyDescent="0.2">
      <c r="A20" s="8" t="s">
        <v>119</v>
      </c>
      <c r="B20" s="19">
        <v>1</v>
      </c>
      <c r="C20" s="19"/>
      <c r="D20" s="19"/>
      <c r="E20" s="19"/>
      <c r="F20" s="20"/>
      <c r="G20" s="40">
        <f>SUM(B20:F20)</f>
        <v>1</v>
      </c>
    </row>
    <row r="21" spans="1:7" x14ac:dyDescent="0.2">
      <c r="A21" s="4" t="s">
        <v>13</v>
      </c>
      <c r="B21" s="18">
        <f>B20*$G$21</f>
        <v>1114851.4094301383</v>
      </c>
      <c r="C21" s="18">
        <f>C20*$G$21</f>
        <v>0</v>
      </c>
      <c r="D21" s="18">
        <f>D20*$G$21</f>
        <v>0</v>
      </c>
      <c r="E21" s="18">
        <f>E20*$G$21</f>
        <v>0</v>
      </c>
      <c r="F21" s="58">
        <f>F20*$G$21</f>
        <v>0</v>
      </c>
      <c r="G21" s="12">
        <f>SUM(G22:G23)</f>
        <v>1114851.4094301383</v>
      </c>
    </row>
    <row r="22" spans="1:7" x14ac:dyDescent="0.2">
      <c r="A22" s="4" t="s">
        <v>14</v>
      </c>
      <c r="B22" s="18">
        <f t="shared" ref="B22:E22" si="3">B20*$G$22</f>
        <v>352637.99497429118</v>
      </c>
      <c r="C22" s="18">
        <f t="shared" si="3"/>
        <v>0</v>
      </c>
      <c r="D22" s="18">
        <f t="shared" si="3"/>
        <v>0</v>
      </c>
      <c r="E22" s="18">
        <f t="shared" si="3"/>
        <v>0</v>
      </c>
      <c r="F22" s="58">
        <f>F20*$G$22</f>
        <v>0</v>
      </c>
      <c r="G22" s="38">
        <v>352637.99497429118</v>
      </c>
    </row>
    <row r="23" spans="1:7" x14ac:dyDescent="0.2">
      <c r="A23" s="4" t="s">
        <v>15</v>
      </c>
      <c r="B23" s="18">
        <f t="shared" ref="B23:E23" si="4">B20*$G$23</f>
        <v>762213.41445584723</v>
      </c>
      <c r="C23" s="18">
        <f t="shared" si="4"/>
        <v>0</v>
      </c>
      <c r="D23" s="18">
        <f t="shared" si="4"/>
        <v>0</v>
      </c>
      <c r="E23" s="18">
        <f t="shared" si="4"/>
        <v>0</v>
      </c>
      <c r="F23" s="58">
        <f>F20*$G$23</f>
        <v>0</v>
      </c>
      <c r="G23" s="38">
        <v>762213.41445584723</v>
      </c>
    </row>
    <row r="24" spans="1:7" x14ac:dyDescent="0.2">
      <c r="A24" s="4"/>
      <c r="B24" s="5"/>
      <c r="C24" s="5"/>
      <c r="D24" s="5"/>
      <c r="E24" s="5"/>
      <c r="F24" s="9"/>
      <c r="G24" s="15"/>
    </row>
    <row r="25" spans="1:7" x14ac:dyDescent="0.2">
      <c r="A25" s="8" t="s">
        <v>16</v>
      </c>
      <c r="B25" s="5"/>
      <c r="C25" s="5"/>
      <c r="D25" s="5"/>
      <c r="E25" s="5"/>
      <c r="F25" s="9"/>
      <c r="G25" s="15"/>
    </row>
    <row r="26" spans="1:7" x14ac:dyDescent="0.2">
      <c r="A26" s="4" t="s">
        <v>17</v>
      </c>
      <c r="B26" s="19">
        <v>2.390187932318551E-2</v>
      </c>
      <c r="C26" s="19"/>
      <c r="D26" s="19"/>
      <c r="E26" s="19"/>
      <c r="F26" s="20"/>
      <c r="G26" s="15"/>
    </row>
    <row r="27" spans="1:7" x14ac:dyDescent="0.2">
      <c r="A27" s="4" t="s">
        <v>120</v>
      </c>
      <c r="B27" s="19">
        <v>2.3892898791989057E-2</v>
      </c>
      <c r="C27" s="19"/>
      <c r="D27" s="19"/>
      <c r="E27" s="19"/>
      <c r="F27" s="20"/>
      <c r="G27" s="15"/>
    </row>
    <row r="28" spans="1:7" x14ac:dyDescent="0.2">
      <c r="A28" s="4" t="s">
        <v>121</v>
      </c>
      <c r="B28" s="19">
        <v>0</v>
      </c>
      <c r="C28" s="19"/>
      <c r="D28" s="19"/>
      <c r="E28" s="19"/>
      <c r="F28" s="20"/>
      <c r="G28" s="15"/>
    </row>
    <row r="29" spans="1:7" x14ac:dyDescent="0.2">
      <c r="A29" s="4" t="s">
        <v>150</v>
      </c>
      <c r="B29" s="19">
        <v>3.206371078506072E-2</v>
      </c>
      <c r="C29" s="19"/>
      <c r="D29" s="19"/>
      <c r="E29" s="19"/>
      <c r="F29" s="20"/>
      <c r="G29" s="15"/>
    </row>
    <row r="30" spans="1:7" x14ac:dyDescent="0.2">
      <c r="A30" s="4" t="s">
        <v>20</v>
      </c>
      <c r="B30" s="19">
        <v>2.0432812602015422E-2</v>
      </c>
      <c r="C30" s="19"/>
      <c r="D30" s="19"/>
      <c r="E30" s="19"/>
      <c r="F30" s="20"/>
      <c r="G30" s="15"/>
    </row>
    <row r="31" spans="1:7" x14ac:dyDescent="0.2">
      <c r="A31" s="4"/>
      <c r="B31" s="5"/>
      <c r="C31" s="5"/>
      <c r="D31" s="5"/>
      <c r="E31" s="5"/>
      <c r="F31" s="9"/>
      <c r="G31" s="15"/>
    </row>
    <row r="32" spans="1:7" x14ac:dyDescent="0.2">
      <c r="A32" s="8" t="s">
        <v>34</v>
      </c>
      <c r="B32" s="5"/>
      <c r="C32" s="5"/>
      <c r="D32" s="5"/>
      <c r="E32" s="5"/>
      <c r="F32" s="9"/>
      <c r="G32" s="15"/>
    </row>
    <row r="33" spans="1:7" x14ac:dyDescent="0.2">
      <c r="A33" s="4" t="s">
        <v>19</v>
      </c>
      <c r="B33" s="19">
        <v>0.62407997153157246</v>
      </c>
      <c r="C33" s="19"/>
      <c r="D33" s="19"/>
      <c r="E33" s="19"/>
      <c r="F33" s="20"/>
      <c r="G33" s="15"/>
    </row>
    <row r="34" spans="1:7" x14ac:dyDescent="0.2">
      <c r="A34" s="4" t="s">
        <v>246</v>
      </c>
      <c r="B34" s="19">
        <v>0.22386382699299484</v>
      </c>
      <c r="C34" s="19"/>
      <c r="D34" s="19"/>
      <c r="E34" s="19"/>
      <c r="F34" s="20"/>
      <c r="G34" s="15"/>
    </row>
    <row r="35" spans="1:7" x14ac:dyDescent="0.2">
      <c r="A35" s="4" t="s">
        <v>35</v>
      </c>
      <c r="B35" s="23">
        <v>0.15205620147543278</v>
      </c>
      <c r="C35" s="23"/>
      <c r="D35" s="23"/>
      <c r="E35" s="23"/>
      <c r="F35" s="24"/>
      <c r="G35" s="15"/>
    </row>
    <row r="36" spans="1:7" x14ac:dyDescent="0.2">
      <c r="A36" s="4" t="s">
        <v>36</v>
      </c>
      <c r="B36" s="28">
        <f>SUM(B33:B35)</f>
        <v>1</v>
      </c>
      <c r="C36" s="28">
        <f t="shared" ref="C36:F36" si="5">SUM(C33:C35)</f>
        <v>0</v>
      </c>
      <c r="D36" s="28">
        <f t="shared" si="5"/>
        <v>0</v>
      </c>
      <c r="E36" s="28">
        <f t="shared" si="5"/>
        <v>0</v>
      </c>
      <c r="F36" s="59">
        <f t="shared" si="5"/>
        <v>0</v>
      </c>
      <c r="G36" s="15"/>
    </row>
    <row r="37" spans="1:7" x14ac:dyDescent="0.2">
      <c r="A37" s="4"/>
      <c r="B37" s="19"/>
      <c r="C37" s="19"/>
      <c r="D37" s="19"/>
      <c r="E37" s="19"/>
      <c r="F37" s="20"/>
      <c r="G37" s="15"/>
    </row>
    <row r="38" spans="1:7" x14ac:dyDescent="0.2">
      <c r="A38" s="4" t="s">
        <v>37</v>
      </c>
      <c r="B38" s="19">
        <v>0.72007426344784731</v>
      </c>
      <c r="C38" s="19"/>
      <c r="D38" s="19"/>
      <c r="E38" s="19"/>
      <c r="F38" s="20"/>
      <c r="G38" s="15"/>
    </row>
    <row r="39" spans="1:7" x14ac:dyDescent="0.2">
      <c r="A39" s="4" t="s">
        <v>247</v>
      </c>
      <c r="B39" s="19">
        <v>0.17264928482058345</v>
      </c>
      <c r="C39" s="19"/>
      <c r="D39" s="19"/>
      <c r="E39" s="19"/>
      <c r="F39" s="20"/>
      <c r="G39" s="15"/>
    </row>
    <row r="40" spans="1:7" x14ac:dyDescent="0.2">
      <c r="A40" s="4" t="s">
        <v>38</v>
      </c>
      <c r="B40" s="23">
        <v>0.10727645173156919</v>
      </c>
      <c r="C40" s="23"/>
      <c r="D40" s="23"/>
      <c r="E40" s="23"/>
      <c r="F40" s="24"/>
      <c r="G40" s="15"/>
    </row>
    <row r="41" spans="1:7" x14ac:dyDescent="0.2">
      <c r="A41" s="4" t="s">
        <v>39</v>
      </c>
      <c r="B41" s="28">
        <f>SUM(B38:B40)</f>
        <v>1</v>
      </c>
      <c r="C41" s="28">
        <f t="shared" ref="C41:F41" si="6">SUM(C38:C40)</f>
        <v>0</v>
      </c>
      <c r="D41" s="28">
        <f t="shared" si="6"/>
        <v>0</v>
      </c>
      <c r="E41" s="28">
        <f t="shared" si="6"/>
        <v>0</v>
      </c>
      <c r="F41" s="59">
        <f t="shared" si="6"/>
        <v>0</v>
      </c>
      <c r="G41" s="15"/>
    </row>
    <row r="42" spans="1:7" x14ac:dyDescent="0.2">
      <c r="A42" s="4"/>
      <c r="B42" s="5"/>
      <c r="C42" s="5"/>
      <c r="D42" s="5"/>
      <c r="E42" s="5"/>
      <c r="F42" s="9"/>
      <c r="G42" s="15"/>
    </row>
    <row r="43" spans="1:7" x14ac:dyDescent="0.2">
      <c r="A43" s="8" t="s">
        <v>40</v>
      </c>
      <c r="B43" s="5"/>
      <c r="C43" s="5"/>
      <c r="D43" s="5"/>
      <c r="E43" s="5"/>
      <c r="F43" s="9"/>
      <c r="G43" s="15"/>
    </row>
    <row r="44" spans="1:7" x14ac:dyDescent="0.2">
      <c r="A44" s="4" t="s">
        <v>17</v>
      </c>
      <c r="B44" s="16">
        <f>B21*B26</f>
        <v>26647.043851482445</v>
      </c>
      <c r="C44" s="16">
        <f>C21*C26</f>
        <v>0</v>
      </c>
      <c r="D44" s="16">
        <f>D21*D26</f>
        <v>0</v>
      </c>
      <c r="E44" s="16">
        <f>E21*E26</f>
        <v>0</v>
      </c>
      <c r="F44" s="17">
        <f>F21*F26</f>
        <v>0</v>
      </c>
      <c r="G44" s="12">
        <f>SUM(B44:F44)</f>
        <v>26647.043851482445</v>
      </c>
    </row>
    <row r="45" spans="1:7" x14ac:dyDescent="0.2">
      <c r="A45" s="4" t="s">
        <v>120</v>
      </c>
      <c r="B45" s="16">
        <f>B21*B27</f>
        <v>26637.031893620649</v>
      </c>
      <c r="C45" s="16">
        <f>C21*C27</f>
        <v>0</v>
      </c>
      <c r="D45" s="16">
        <f>D21*D27</f>
        <v>0</v>
      </c>
      <c r="E45" s="16">
        <f>E21*E27</f>
        <v>0</v>
      </c>
      <c r="F45" s="17">
        <f>F21*F27</f>
        <v>0</v>
      </c>
      <c r="G45" s="12">
        <f>SUM(B45:F45)</f>
        <v>26637.031893620649</v>
      </c>
    </row>
    <row r="46" spans="1:7" x14ac:dyDescent="0.2">
      <c r="A46" s="4" t="s">
        <v>121</v>
      </c>
      <c r="B46" s="16">
        <f t="shared" ref="B46:F48" si="7">B21*B28</f>
        <v>0</v>
      </c>
      <c r="C46" s="16">
        <f t="shared" si="7"/>
        <v>0</v>
      </c>
      <c r="D46" s="16">
        <f t="shared" si="7"/>
        <v>0</v>
      </c>
      <c r="E46" s="16">
        <f t="shared" si="7"/>
        <v>0</v>
      </c>
      <c r="F46" s="17">
        <f t="shared" si="7"/>
        <v>0</v>
      </c>
      <c r="G46" s="12">
        <f>SUM(B46:F46)</f>
        <v>0</v>
      </c>
    </row>
    <row r="47" spans="1:7" x14ac:dyDescent="0.2">
      <c r="A47" s="4" t="s">
        <v>150</v>
      </c>
      <c r="B47" s="16">
        <f t="shared" si="7"/>
        <v>11306.882682679368</v>
      </c>
      <c r="C47" s="16">
        <f t="shared" si="7"/>
        <v>0</v>
      </c>
      <c r="D47" s="16">
        <f t="shared" si="7"/>
        <v>0</v>
      </c>
      <c r="E47" s="16">
        <f t="shared" si="7"/>
        <v>0</v>
      </c>
      <c r="F47" s="17">
        <f t="shared" si="7"/>
        <v>0</v>
      </c>
      <c r="G47" s="12">
        <f>SUM(B47:F47)</f>
        <v>11306.882682679368</v>
      </c>
    </row>
    <row r="48" spans="1:7" x14ac:dyDescent="0.2">
      <c r="A48" s="4" t="s">
        <v>20</v>
      </c>
      <c r="B48" s="16">
        <f t="shared" si="7"/>
        <v>15574.163860318638</v>
      </c>
      <c r="C48" s="16">
        <f t="shared" si="7"/>
        <v>0</v>
      </c>
      <c r="D48" s="16">
        <f t="shared" si="7"/>
        <v>0</v>
      </c>
      <c r="E48" s="16">
        <f t="shared" si="7"/>
        <v>0</v>
      </c>
      <c r="F48" s="17">
        <f t="shared" si="7"/>
        <v>0</v>
      </c>
      <c r="G48" s="12">
        <f>SUM(B48:F48)</f>
        <v>15574.163860318638</v>
      </c>
    </row>
    <row r="49" spans="1:7" x14ac:dyDescent="0.2">
      <c r="A49" s="4"/>
      <c r="B49" s="5"/>
      <c r="C49" s="5"/>
      <c r="D49" s="5"/>
      <c r="E49" s="5"/>
      <c r="F49" s="9"/>
      <c r="G49" s="15"/>
    </row>
    <row r="50" spans="1:7" x14ac:dyDescent="0.2">
      <c r="A50" s="8" t="s">
        <v>41</v>
      </c>
      <c r="B50" s="5"/>
      <c r="C50" s="5"/>
      <c r="D50" s="5"/>
      <c r="E50" s="5"/>
      <c r="F50" s="9"/>
      <c r="G50" s="15"/>
    </row>
    <row r="51" spans="1:7" x14ac:dyDescent="0.2">
      <c r="A51" s="4" t="s">
        <v>19</v>
      </c>
      <c r="B51" s="16">
        <f>B33*B$22</f>
        <v>220074.30986450645</v>
      </c>
      <c r="C51" s="16">
        <f t="shared" ref="C51:F53" si="8">C33*C$22</f>
        <v>0</v>
      </c>
      <c r="D51" s="16">
        <f t="shared" si="8"/>
        <v>0</v>
      </c>
      <c r="E51" s="16">
        <f t="shared" si="8"/>
        <v>0</v>
      </c>
      <c r="F51" s="17">
        <f t="shared" si="8"/>
        <v>0</v>
      </c>
      <c r="G51" s="12">
        <f t="shared" ref="G51:G54" si="9">SUM(B51:F51)</f>
        <v>220074.30986450645</v>
      </c>
    </row>
    <row r="52" spans="1:7" x14ac:dyDescent="0.2">
      <c r="A52" s="4" t="s">
        <v>246</v>
      </c>
      <c r="B52" s="16">
        <f>B34*B$22</f>
        <v>78942.891098081309</v>
      </c>
      <c r="C52" s="16">
        <f t="shared" si="8"/>
        <v>0</v>
      </c>
      <c r="D52" s="16">
        <f t="shared" si="8"/>
        <v>0</v>
      </c>
      <c r="E52" s="16">
        <f t="shared" si="8"/>
        <v>0</v>
      </c>
      <c r="F52" s="17">
        <f t="shared" si="8"/>
        <v>0</v>
      </c>
      <c r="G52" s="12">
        <f t="shared" si="9"/>
        <v>78942.891098081309</v>
      </c>
    </row>
    <row r="53" spans="1:7" x14ac:dyDescent="0.2">
      <c r="A53" s="4" t="s">
        <v>35</v>
      </c>
      <c r="B53" s="29">
        <f>B35*B$22</f>
        <v>53620.794011703474</v>
      </c>
      <c r="C53" s="29">
        <f t="shared" si="8"/>
        <v>0</v>
      </c>
      <c r="D53" s="29">
        <f t="shared" si="8"/>
        <v>0</v>
      </c>
      <c r="E53" s="29">
        <f t="shared" si="8"/>
        <v>0</v>
      </c>
      <c r="F53" s="30">
        <f t="shared" si="8"/>
        <v>0</v>
      </c>
      <c r="G53" s="31">
        <f t="shared" si="9"/>
        <v>53620.794011703474</v>
      </c>
    </row>
    <row r="54" spans="1:7" x14ac:dyDescent="0.2">
      <c r="A54" s="4" t="s">
        <v>36</v>
      </c>
      <c r="B54" s="16">
        <f>SUM(B51:B53)</f>
        <v>352637.99497429118</v>
      </c>
      <c r="C54" s="16">
        <f>SUM(C51:C53)</f>
        <v>0</v>
      </c>
      <c r="D54" s="16">
        <f>SUM(D51:D53)</f>
        <v>0</v>
      </c>
      <c r="E54" s="16">
        <f>SUM(E51:E53)</f>
        <v>0</v>
      </c>
      <c r="F54" s="17">
        <f>SUM(F51:F53)</f>
        <v>0</v>
      </c>
      <c r="G54" s="12">
        <f t="shared" si="9"/>
        <v>352637.99497429118</v>
      </c>
    </row>
    <row r="55" spans="1:7" x14ac:dyDescent="0.2">
      <c r="A55" s="4"/>
      <c r="B55" s="16"/>
      <c r="C55" s="16"/>
      <c r="D55" s="16"/>
      <c r="E55" s="16"/>
      <c r="F55" s="17"/>
      <c r="G55" s="12"/>
    </row>
    <row r="56" spans="1:7" x14ac:dyDescent="0.2">
      <c r="A56" s="4" t="s">
        <v>37</v>
      </c>
      <c r="B56" s="16">
        <f>B38*B$23</f>
        <v>548850.26300436293</v>
      </c>
      <c r="C56" s="16">
        <f t="shared" ref="C56:F58" si="10">C38*C$23</f>
        <v>0</v>
      </c>
      <c r="D56" s="16">
        <f t="shared" si="10"/>
        <v>0</v>
      </c>
      <c r="E56" s="16">
        <f t="shared" si="10"/>
        <v>0</v>
      </c>
      <c r="F56" s="17">
        <f t="shared" si="10"/>
        <v>0</v>
      </c>
      <c r="G56" s="12">
        <f t="shared" ref="G56:G59" si="11">SUM(B56:F56)</f>
        <v>548850.26300436293</v>
      </c>
    </row>
    <row r="57" spans="1:7" x14ac:dyDescent="0.2">
      <c r="A57" s="4" t="s">
        <v>247</v>
      </c>
      <c r="B57" s="16">
        <f>B39*B$23</f>
        <v>131595.60088645699</v>
      </c>
      <c r="C57" s="16">
        <f t="shared" si="10"/>
        <v>0</v>
      </c>
      <c r="D57" s="16">
        <f t="shared" si="10"/>
        <v>0</v>
      </c>
      <c r="E57" s="16">
        <f t="shared" si="10"/>
        <v>0</v>
      </c>
      <c r="F57" s="17">
        <f t="shared" si="10"/>
        <v>0</v>
      </c>
      <c r="G57" s="12">
        <f t="shared" si="11"/>
        <v>131595.60088645699</v>
      </c>
    </row>
    <row r="58" spans="1:7" x14ac:dyDescent="0.2">
      <c r="A58" s="4" t="s">
        <v>38</v>
      </c>
      <c r="B58" s="29">
        <f>B40*B$23</f>
        <v>81767.550565027239</v>
      </c>
      <c r="C58" s="29">
        <f t="shared" si="10"/>
        <v>0</v>
      </c>
      <c r="D58" s="29">
        <f t="shared" si="10"/>
        <v>0</v>
      </c>
      <c r="E58" s="29">
        <f t="shared" si="10"/>
        <v>0</v>
      </c>
      <c r="F58" s="30">
        <f t="shared" si="10"/>
        <v>0</v>
      </c>
      <c r="G58" s="31">
        <f t="shared" si="11"/>
        <v>81767.550565027239</v>
      </c>
    </row>
    <row r="59" spans="1:7" x14ac:dyDescent="0.2">
      <c r="A59" s="4" t="s">
        <v>39</v>
      </c>
      <c r="B59" s="16">
        <f>SUM(B56:B58)</f>
        <v>762213.41445584723</v>
      </c>
      <c r="C59" s="16">
        <f>SUM(C56:C58)</f>
        <v>0</v>
      </c>
      <c r="D59" s="16">
        <f>SUM(D56:D58)</f>
        <v>0</v>
      </c>
      <c r="E59" s="16">
        <f>SUM(E56:E58)</f>
        <v>0</v>
      </c>
      <c r="F59" s="17">
        <f>SUM(F56:F58)</f>
        <v>0</v>
      </c>
      <c r="G59" s="12">
        <f t="shared" si="11"/>
        <v>762213.41445584723</v>
      </c>
    </row>
    <row r="60" spans="1:7" x14ac:dyDescent="0.2">
      <c r="A60" s="4"/>
      <c r="B60" s="16"/>
      <c r="C60" s="16"/>
      <c r="D60" s="16"/>
      <c r="E60" s="16"/>
      <c r="F60" s="17"/>
      <c r="G60" s="12"/>
    </row>
    <row r="61" spans="1:7" x14ac:dyDescent="0.2">
      <c r="A61" s="4" t="s">
        <v>44</v>
      </c>
      <c r="B61" s="16">
        <f>B54+B59</f>
        <v>1114851.4094301383</v>
      </c>
      <c r="C61" s="16">
        <f>C54+C59</f>
        <v>0</v>
      </c>
      <c r="D61" s="16">
        <f>D54+D59</f>
        <v>0</v>
      </c>
      <c r="E61" s="16">
        <f>E54+E59</f>
        <v>0</v>
      </c>
      <c r="F61" s="17">
        <f>F54+F59</f>
        <v>0</v>
      </c>
      <c r="G61" s="12">
        <f>SUM(B61:F61)</f>
        <v>1114851.4094301383</v>
      </c>
    </row>
    <row r="62" spans="1:7" ht="13.5" thickBot="1" x14ac:dyDescent="0.25">
      <c r="A62" s="32"/>
      <c r="B62" s="33"/>
      <c r="C62" s="33"/>
      <c r="D62" s="33"/>
      <c r="E62" s="33"/>
      <c r="F62" s="34"/>
      <c r="G62" s="35"/>
    </row>
  </sheetData>
  <mergeCells count="2">
    <mergeCell ref="A1:G1"/>
    <mergeCell ref="A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91"/>
  <sheetViews>
    <sheetView zoomScale="80" zoomScaleNormal="80" workbookViewId="0">
      <selection sqref="A1:T1"/>
    </sheetView>
  </sheetViews>
  <sheetFormatPr defaultColWidth="9.140625" defaultRowHeight="12.75" x14ac:dyDescent="0.2"/>
  <cols>
    <col min="1" max="1" width="51.7109375" style="1" customWidth="1"/>
    <col min="2" max="11" width="14.28515625" style="1" customWidth="1"/>
    <col min="12" max="12" width="15" style="1" customWidth="1"/>
    <col min="13" max="16" width="14.28515625" style="1" customWidth="1"/>
    <col min="17" max="17" width="14.85546875" style="1" customWidth="1"/>
    <col min="18" max="20" width="14.28515625" style="1" customWidth="1"/>
    <col min="21" max="16384" width="9.140625" style="1"/>
  </cols>
  <sheetData>
    <row r="1" spans="1:20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  <c r="I1" s="396" t="s">
        <v>244</v>
      </c>
      <c r="J1" s="396" t="s">
        <v>244</v>
      </c>
      <c r="K1" s="396" t="s">
        <v>244</v>
      </c>
      <c r="L1" s="396" t="s">
        <v>244</v>
      </c>
      <c r="M1" s="396" t="s">
        <v>244</v>
      </c>
      <c r="N1" s="396" t="s">
        <v>244</v>
      </c>
      <c r="O1" s="396" t="s">
        <v>244</v>
      </c>
      <c r="P1" s="396" t="s">
        <v>244</v>
      </c>
      <c r="Q1" s="396" t="s">
        <v>244</v>
      </c>
      <c r="R1" s="396" t="s">
        <v>244</v>
      </c>
      <c r="S1" s="396" t="s">
        <v>244</v>
      </c>
      <c r="T1" s="396" t="s">
        <v>244</v>
      </c>
    </row>
    <row r="2" spans="1:20" ht="15.75" thickBot="1" x14ac:dyDescent="0.25">
      <c r="A2" s="396" t="s">
        <v>228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6"/>
      <c r="S2" s="396"/>
      <c r="T2" s="396"/>
    </row>
    <row r="3" spans="1:20" x14ac:dyDescent="0.2">
      <c r="A3" s="2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2" t="s">
        <v>0</v>
      </c>
      <c r="P3" s="2" t="s">
        <v>0</v>
      </c>
      <c r="Q3" s="2" t="s">
        <v>0</v>
      </c>
      <c r="R3" s="2" t="s">
        <v>0</v>
      </c>
      <c r="S3" s="2" t="s">
        <v>0</v>
      </c>
      <c r="T3" s="2"/>
    </row>
    <row r="4" spans="1:20" ht="13.5" thickBot="1" x14ac:dyDescent="0.25">
      <c r="A4" s="3" t="s">
        <v>1</v>
      </c>
      <c r="B4" s="3" t="s">
        <v>45</v>
      </c>
      <c r="C4" s="3" t="s">
        <v>46</v>
      </c>
      <c r="D4" s="3" t="s">
        <v>47</v>
      </c>
      <c r="E4" s="3" t="s">
        <v>48</v>
      </c>
      <c r="F4" s="3" t="s">
        <v>49</v>
      </c>
      <c r="G4" s="3" t="s">
        <v>50</v>
      </c>
      <c r="H4" s="3" t="s">
        <v>51</v>
      </c>
      <c r="I4" s="3" t="s">
        <v>52</v>
      </c>
      <c r="J4" s="3" t="s">
        <v>53</v>
      </c>
      <c r="K4" s="3" t="s">
        <v>54</v>
      </c>
      <c r="L4" s="3" t="s">
        <v>55</v>
      </c>
      <c r="M4" s="3" t="s">
        <v>56</v>
      </c>
      <c r="N4" s="3" t="s">
        <v>57</v>
      </c>
      <c r="O4" s="3" t="s">
        <v>58</v>
      </c>
      <c r="P4" s="3" t="s">
        <v>59</v>
      </c>
      <c r="Q4" s="3" t="s">
        <v>60</v>
      </c>
      <c r="R4" s="3" t="s">
        <v>61</v>
      </c>
      <c r="S4" s="3" t="s">
        <v>62</v>
      </c>
      <c r="T4" s="3" t="s">
        <v>8</v>
      </c>
    </row>
    <row r="5" spans="1:20" x14ac:dyDescent="0.2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6"/>
      <c r="T5" s="7"/>
    </row>
    <row r="6" spans="1:20" x14ac:dyDescent="0.2">
      <c r="A6" s="8" t="s">
        <v>245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9"/>
      <c r="T6" s="7"/>
    </row>
    <row r="7" spans="1:20" x14ac:dyDescent="0.2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9"/>
      <c r="T7" s="7"/>
    </row>
    <row r="8" spans="1:20" x14ac:dyDescent="0.2">
      <c r="A8" s="8" t="s">
        <v>9</v>
      </c>
      <c r="B8" s="10">
        <v>41212</v>
      </c>
      <c r="C8" s="10">
        <v>0</v>
      </c>
      <c r="D8" s="10">
        <v>2796</v>
      </c>
      <c r="E8" s="10">
        <v>0</v>
      </c>
      <c r="F8" s="10">
        <v>0</v>
      </c>
      <c r="G8" s="10">
        <v>0</v>
      </c>
      <c r="H8" s="10">
        <v>0</v>
      </c>
      <c r="I8" s="10">
        <v>4308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564</v>
      </c>
      <c r="P8" s="10">
        <v>0</v>
      </c>
      <c r="Q8" s="10">
        <v>0</v>
      </c>
      <c r="R8" s="10">
        <v>0</v>
      </c>
      <c r="S8" s="11">
        <v>0</v>
      </c>
      <c r="T8" s="12">
        <f>SUM(B8:S8)</f>
        <v>48880</v>
      </c>
    </row>
    <row r="9" spans="1:20" x14ac:dyDescent="0.2">
      <c r="A9" s="4" t="s">
        <v>10</v>
      </c>
      <c r="B9" s="13">
        <v>3.5756732747860114E-2</v>
      </c>
      <c r="C9" s="13">
        <v>0</v>
      </c>
      <c r="D9" s="13">
        <v>2.1354456843942246E-3</v>
      </c>
      <c r="E9" s="13">
        <v>0</v>
      </c>
      <c r="F9" s="13">
        <v>0</v>
      </c>
      <c r="G9" s="13">
        <v>0</v>
      </c>
      <c r="H9" s="13">
        <v>0</v>
      </c>
      <c r="I9" s="13">
        <v>9.0668706238701319E-4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4">
        <v>0</v>
      </c>
      <c r="T9" s="15"/>
    </row>
    <row r="10" spans="1:20" x14ac:dyDescent="0.2">
      <c r="A10" s="4" t="s">
        <v>11</v>
      </c>
      <c r="B10" s="16">
        <f t="shared" ref="B10:S10" si="0">B8*B9</f>
        <v>1473.6064700048109</v>
      </c>
      <c r="C10" s="16">
        <f t="shared" si="0"/>
        <v>0</v>
      </c>
      <c r="D10" s="16">
        <f t="shared" si="0"/>
        <v>5.9707061335662521</v>
      </c>
      <c r="E10" s="16">
        <f t="shared" si="0"/>
        <v>0</v>
      </c>
      <c r="F10" s="16">
        <f t="shared" si="0"/>
        <v>0</v>
      </c>
      <c r="G10" s="16">
        <f t="shared" si="0"/>
        <v>0</v>
      </c>
      <c r="H10" s="16">
        <f t="shared" si="0"/>
        <v>0</v>
      </c>
      <c r="I10" s="16">
        <f t="shared" si="0"/>
        <v>3.9060078647632528</v>
      </c>
      <c r="J10" s="16">
        <f t="shared" si="0"/>
        <v>0</v>
      </c>
      <c r="K10" s="16">
        <f t="shared" si="0"/>
        <v>0</v>
      </c>
      <c r="L10" s="16">
        <f t="shared" si="0"/>
        <v>0</v>
      </c>
      <c r="M10" s="16">
        <f t="shared" si="0"/>
        <v>0</v>
      </c>
      <c r="N10" s="16">
        <f t="shared" si="0"/>
        <v>0</v>
      </c>
      <c r="O10" s="16">
        <f t="shared" si="0"/>
        <v>0</v>
      </c>
      <c r="P10" s="16">
        <f t="shared" si="0"/>
        <v>0</v>
      </c>
      <c r="Q10" s="16">
        <f t="shared" si="0"/>
        <v>0</v>
      </c>
      <c r="R10" s="16">
        <f t="shared" si="0"/>
        <v>0</v>
      </c>
      <c r="S10" s="17">
        <f t="shared" si="0"/>
        <v>0</v>
      </c>
      <c r="T10" s="12">
        <f>SUM(B10:S10)</f>
        <v>1483.4831840031404</v>
      </c>
    </row>
    <row r="11" spans="1:20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9"/>
      <c r="T11" s="15"/>
    </row>
    <row r="12" spans="1:20" x14ac:dyDescent="0.2">
      <c r="A12" s="8" t="s">
        <v>12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9"/>
      <c r="T12" s="15"/>
    </row>
    <row r="13" spans="1:20" x14ac:dyDescent="0.2">
      <c r="A13" s="4" t="s">
        <v>13</v>
      </c>
      <c r="B13" s="18">
        <f>B15+B14</f>
        <v>35560710.401584871</v>
      </c>
      <c r="C13" s="18">
        <f t="shared" ref="C13:S13" si="1">C15+C14</f>
        <v>943204.59841513284</v>
      </c>
      <c r="D13" s="18">
        <f t="shared" si="1"/>
        <v>11709044.917474948</v>
      </c>
      <c r="E13" s="18">
        <f t="shared" si="1"/>
        <v>101115.86538849716</v>
      </c>
      <c r="F13" s="18">
        <f t="shared" si="1"/>
        <v>31314.117136553999</v>
      </c>
      <c r="G13" s="18">
        <f t="shared" si="1"/>
        <v>3981691.927626607</v>
      </c>
      <c r="H13" s="18">
        <f t="shared" si="1"/>
        <v>207104.1723733921</v>
      </c>
      <c r="I13" s="18">
        <f t="shared" si="1"/>
        <v>61181564.61524865</v>
      </c>
      <c r="J13" s="18">
        <f t="shared" si="1"/>
        <v>6742856.3429519944</v>
      </c>
      <c r="K13" s="18">
        <f t="shared" si="1"/>
        <v>742778.82566225645</v>
      </c>
      <c r="L13" s="18">
        <f t="shared" si="1"/>
        <v>94012.716137098003</v>
      </c>
      <c r="M13" s="18">
        <f t="shared" si="1"/>
        <v>43844681.157302104</v>
      </c>
      <c r="N13" s="18">
        <f t="shared" si="1"/>
        <v>6448356.342697897</v>
      </c>
      <c r="O13" s="18">
        <f t="shared" si="1"/>
        <v>5666328.0879042866</v>
      </c>
      <c r="P13" s="18">
        <f t="shared" si="1"/>
        <v>70968.347589215555</v>
      </c>
      <c r="Q13" s="18">
        <f t="shared" si="1"/>
        <v>1107.1645064982176</v>
      </c>
      <c r="R13" s="18">
        <f t="shared" si="1"/>
        <v>1580232.9516849373</v>
      </c>
      <c r="S13" s="17">
        <f t="shared" si="1"/>
        <v>210668.44831506239</v>
      </c>
      <c r="T13" s="12">
        <f>SUM(B13:S13)</f>
        <v>179117741</v>
      </c>
    </row>
    <row r="14" spans="1:20" x14ac:dyDescent="0.2">
      <c r="A14" s="4" t="s">
        <v>14</v>
      </c>
      <c r="B14" s="10">
        <v>15336264.36648638</v>
      </c>
      <c r="C14" s="10">
        <v>415159.63351361838</v>
      </c>
      <c r="D14" s="10">
        <v>5115927.5419684388</v>
      </c>
      <c r="E14" s="10">
        <v>51962.598615221206</v>
      </c>
      <c r="F14" s="10">
        <v>15014.859416339788</v>
      </c>
      <c r="G14" s="10">
        <v>1708630.2877992087</v>
      </c>
      <c r="H14" s="10">
        <v>94122.712200791124</v>
      </c>
      <c r="I14" s="10">
        <v>28884149.70621321</v>
      </c>
      <c r="J14" s="10">
        <v>3405583.5221477752</v>
      </c>
      <c r="K14" s="10">
        <v>359355.1190187282</v>
      </c>
      <c r="L14" s="10">
        <v>49302.752620289095</v>
      </c>
      <c r="M14" s="10">
        <v>20940903.243121814</v>
      </c>
      <c r="N14" s="10">
        <v>3208729.6568781869</v>
      </c>
      <c r="O14" s="10">
        <v>2630190.810885733</v>
      </c>
      <c r="P14" s="10">
        <v>31287.58911426711</v>
      </c>
      <c r="Q14" s="10">
        <v>0</v>
      </c>
      <c r="R14" s="10">
        <v>720056.58508340653</v>
      </c>
      <c r="S14" s="11">
        <v>97682.014916593267</v>
      </c>
      <c r="T14" s="12">
        <f t="shared" ref="T14:T15" si="2">SUM(B14:S14)</f>
        <v>83064323</v>
      </c>
    </row>
    <row r="15" spans="1:20" x14ac:dyDescent="0.2">
      <c r="A15" s="4" t="s">
        <v>15</v>
      </c>
      <c r="B15" s="10">
        <v>20224446.035098489</v>
      </c>
      <c r="C15" s="10">
        <v>528044.96490151447</v>
      </c>
      <c r="D15" s="10">
        <v>6593117.37550651</v>
      </c>
      <c r="E15" s="10">
        <v>49153.266773275944</v>
      </c>
      <c r="F15" s="10">
        <v>16299.257720214209</v>
      </c>
      <c r="G15" s="10">
        <v>2273061.6398273986</v>
      </c>
      <c r="H15" s="10">
        <v>112981.46017260097</v>
      </c>
      <c r="I15" s="10">
        <v>32297414.909035444</v>
      </c>
      <c r="J15" s="10">
        <v>3337272.8208042192</v>
      </c>
      <c r="K15" s="10">
        <v>383423.7066435283</v>
      </c>
      <c r="L15" s="10">
        <v>44709.963516808908</v>
      </c>
      <c r="M15" s="10">
        <v>22903777.91418029</v>
      </c>
      <c r="N15" s="10">
        <v>3239626.6858197101</v>
      </c>
      <c r="O15" s="10">
        <v>3036137.2770185536</v>
      </c>
      <c r="P15" s="10">
        <v>39680.758474948445</v>
      </c>
      <c r="Q15" s="10">
        <v>1107.1645064982176</v>
      </c>
      <c r="R15" s="10">
        <v>860176.36660153093</v>
      </c>
      <c r="S15" s="11">
        <v>112986.43339846913</v>
      </c>
      <c r="T15" s="12">
        <f t="shared" si="2"/>
        <v>96053417.999999985</v>
      </c>
    </row>
    <row r="16" spans="1:20" x14ac:dyDescent="0.2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9"/>
      <c r="T16" s="15"/>
    </row>
    <row r="17" spans="1:20" x14ac:dyDescent="0.2">
      <c r="A17" s="8" t="s">
        <v>16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9"/>
      <c r="T17" s="15"/>
    </row>
    <row r="18" spans="1:20" x14ac:dyDescent="0.2">
      <c r="A18" s="4" t="s">
        <v>17</v>
      </c>
      <c r="B18" s="19">
        <v>4.8225628223847895E-3</v>
      </c>
      <c r="C18" s="19"/>
      <c r="D18" s="19">
        <v>3.5509690068384059E-3</v>
      </c>
      <c r="E18" s="19"/>
      <c r="F18" s="19"/>
      <c r="G18" s="19"/>
      <c r="H18" s="19"/>
      <c r="I18" s="19">
        <v>5.8999537589935888E-3</v>
      </c>
      <c r="J18" s="19"/>
      <c r="K18" s="19"/>
      <c r="L18" s="19"/>
      <c r="M18" s="19"/>
      <c r="N18" s="19"/>
      <c r="O18" s="19">
        <v>3.8404058329997571E-3</v>
      </c>
      <c r="P18" s="19"/>
      <c r="Q18" s="19"/>
      <c r="R18" s="19"/>
      <c r="S18" s="20"/>
      <c r="T18" s="15"/>
    </row>
    <row r="19" spans="1:20" x14ac:dyDescent="0.2">
      <c r="A19" s="4" t="s">
        <v>18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20">
        <v>0</v>
      </c>
      <c r="T19" s="15"/>
    </row>
    <row r="20" spans="1:20" x14ac:dyDescent="0.2">
      <c r="A20" s="4" t="s">
        <v>19</v>
      </c>
      <c r="B20" s="19">
        <v>4.324170797321952E-3</v>
      </c>
      <c r="C20" s="19"/>
      <c r="D20" s="19">
        <v>3.4435954189692649E-3</v>
      </c>
      <c r="E20" s="19"/>
      <c r="F20" s="19"/>
      <c r="G20" s="19"/>
      <c r="H20" s="19"/>
      <c r="I20" s="19">
        <v>7.0984717062690765E-3</v>
      </c>
      <c r="J20" s="19"/>
      <c r="K20" s="19"/>
      <c r="L20" s="19"/>
      <c r="M20" s="19"/>
      <c r="N20" s="19"/>
      <c r="O20" s="19">
        <v>4.2080109818379554E-3</v>
      </c>
      <c r="P20" s="19"/>
      <c r="Q20" s="19"/>
      <c r="R20" s="19"/>
      <c r="S20" s="20"/>
      <c r="T20" s="15"/>
    </row>
    <row r="21" spans="1:20" x14ac:dyDescent="0.2">
      <c r="A21" s="4" t="s">
        <v>20</v>
      </c>
      <c r="B21" s="19">
        <v>4.5834231362924067E-3</v>
      </c>
      <c r="C21" s="19"/>
      <c r="D21" s="19">
        <v>3.5258166894385182E-3</v>
      </c>
      <c r="E21" s="19"/>
      <c r="F21" s="19"/>
      <c r="G21" s="19"/>
      <c r="H21" s="19"/>
      <c r="I21" s="19">
        <v>4.7745026097520569E-3</v>
      </c>
      <c r="J21" s="19"/>
      <c r="K21" s="19"/>
      <c r="L21" s="19"/>
      <c r="M21" s="19"/>
      <c r="N21" s="19"/>
      <c r="O21" s="19">
        <v>3.2686900098512768E-3</v>
      </c>
      <c r="P21" s="19"/>
      <c r="Q21" s="19"/>
      <c r="R21" s="19"/>
      <c r="S21" s="20"/>
      <c r="T21" s="15"/>
    </row>
    <row r="22" spans="1:20" x14ac:dyDescent="0.2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9"/>
      <c r="T22" s="15"/>
    </row>
    <row r="23" spans="1:20" x14ac:dyDescent="0.2">
      <c r="A23" s="8" t="s">
        <v>21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9"/>
      <c r="T23" s="15"/>
    </row>
    <row r="24" spans="1:20" x14ac:dyDescent="0.2">
      <c r="A24" s="4" t="s">
        <v>22</v>
      </c>
      <c r="B24" s="19">
        <v>3.1746223119956434E-4</v>
      </c>
      <c r="C24" s="19"/>
      <c r="D24" s="19">
        <v>0</v>
      </c>
      <c r="E24" s="19"/>
      <c r="F24" s="19"/>
      <c r="G24" s="19"/>
      <c r="H24" s="19"/>
      <c r="I24" s="19">
        <v>0</v>
      </c>
      <c r="J24" s="19"/>
      <c r="K24" s="19"/>
      <c r="L24" s="19"/>
      <c r="M24" s="19"/>
      <c r="N24" s="19"/>
      <c r="O24" s="19"/>
      <c r="P24" s="19"/>
      <c r="Q24" s="19"/>
      <c r="R24" s="19"/>
      <c r="S24" s="20"/>
      <c r="T24" s="15"/>
    </row>
    <row r="25" spans="1:20" x14ac:dyDescent="0.2">
      <c r="A25" s="4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2"/>
      <c r="T25" s="15"/>
    </row>
    <row r="26" spans="1:20" x14ac:dyDescent="0.2">
      <c r="A26" s="4" t="s">
        <v>23</v>
      </c>
      <c r="B26" s="19">
        <v>0.53241894870009498</v>
      </c>
      <c r="C26" s="19">
        <v>0.80971771047884789</v>
      </c>
      <c r="D26" s="19">
        <v>0.85899730975241606</v>
      </c>
      <c r="E26" s="19">
        <v>0.73795899330905701</v>
      </c>
      <c r="F26" s="19">
        <v>0.91636228564353372</v>
      </c>
      <c r="G26" s="19">
        <v>0.93970235313685591</v>
      </c>
      <c r="H26" s="19">
        <v>0.9637134875313258</v>
      </c>
      <c r="I26" s="19">
        <v>0.73302573746147592</v>
      </c>
      <c r="J26" s="19">
        <v>0.69216409984605143</v>
      </c>
      <c r="K26" s="19">
        <v>0.68716335795629424</v>
      </c>
      <c r="L26" s="19">
        <v>0.79521998913633885</v>
      </c>
      <c r="M26" s="19">
        <v>0.76307457549600555</v>
      </c>
      <c r="N26" s="19">
        <v>0.71868495491673812</v>
      </c>
      <c r="O26" s="19">
        <v>0.65117824697520765</v>
      </c>
      <c r="P26" s="19">
        <v>0.66692808880308885</v>
      </c>
      <c r="Q26" s="19"/>
      <c r="R26" s="19">
        <v>0.77486469436995964</v>
      </c>
      <c r="S26" s="20">
        <v>0.70530766440249681</v>
      </c>
      <c r="T26" s="15"/>
    </row>
    <row r="27" spans="1:20" x14ac:dyDescent="0.2">
      <c r="A27" s="4" t="s">
        <v>24</v>
      </c>
      <c r="B27" s="19">
        <v>0.11674363605264895</v>
      </c>
      <c r="C27" s="19">
        <v>8.8928009774259187E-2</v>
      </c>
      <c r="D27" s="19">
        <v>8.6273256113499772E-2</v>
      </c>
      <c r="E27" s="19">
        <v>0.14332609826537751</v>
      </c>
      <c r="F27" s="19">
        <v>8.3637714356466275E-2</v>
      </c>
      <c r="G27" s="19">
        <v>4.8216845685500893E-2</v>
      </c>
      <c r="H27" s="19">
        <v>3.6286512468674245E-2</v>
      </c>
      <c r="I27" s="19">
        <v>0.13628732827389614</v>
      </c>
      <c r="J27" s="19">
        <v>0.14866377313527038</v>
      </c>
      <c r="K27" s="19">
        <v>0.14477531548168668</v>
      </c>
      <c r="L27" s="19">
        <v>0.1200084105762997</v>
      </c>
      <c r="M27" s="19">
        <v>0.12672310210120649</v>
      </c>
      <c r="N27" s="19">
        <v>0.14025366053212465</v>
      </c>
      <c r="O27" s="19">
        <v>0.13037890872421323</v>
      </c>
      <c r="P27" s="19">
        <v>0.15516409266409267</v>
      </c>
      <c r="Q27" s="19"/>
      <c r="R27" s="19">
        <v>0.11484357597944614</v>
      </c>
      <c r="S27" s="20">
        <v>0.13763900876896712</v>
      </c>
      <c r="T27" s="15"/>
    </row>
    <row r="28" spans="1:20" x14ac:dyDescent="0.2">
      <c r="A28" s="4" t="s">
        <v>25</v>
      </c>
      <c r="B28" s="19">
        <v>0.1723313463604412</v>
      </c>
      <c r="C28" s="19">
        <v>7.565144529428032E-2</v>
      </c>
      <c r="D28" s="19">
        <v>5.1976195031935422E-2</v>
      </c>
      <c r="E28" s="19">
        <v>0.11871490842556552</v>
      </c>
      <c r="F28" s="19">
        <v>0</v>
      </c>
      <c r="G28" s="19">
        <v>1.0809018792734548E-2</v>
      </c>
      <c r="H28" s="19">
        <v>0</v>
      </c>
      <c r="I28" s="19">
        <v>0.11749263844426036</v>
      </c>
      <c r="J28" s="19">
        <v>0.14227622334474965</v>
      </c>
      <c r="K28" s="19">
        <v>0.140507175284703</v>
      </c>
      <c r="L28" s="19">
        <v>8.2633912144521718E-2</v>
      </c>
      <c r="M28" s="19">
        <v>9.6687704374712191E-2</v>
      </c>
      <c r="N28" s="19">
        <v>0.12382975553014658</v>
      </c>
      <c r="O28" s="19">
        <v>0.16273140131811503</v>
      </c>
      <c r="P28" s="19">
        <v>0.17425796332046331</v>
      </c>
      <c r="Q28" s="19"/>
      <c r="R28" s="19">
        <v>8.5325439158801114E-2</v>
      </c>
      <c r="S28" s="20">
        <v>0.14870967338412078</v>
      </c>
      <c r="T28" s="15"/>
    </row>
    <row r="29" spans="1:20" x14ac:dyDescent="0.2">
      <c r="A29" s="4" t="s">
        <v>26</v>
      </c>
      <c r="B29" s="19">
        <v>0.13568817230368097</v>
      </c>
      <c r="C29" s="19">
        <v>2.5618217766202031E-2</v>
      </c>
      <c r="D29" s="19">
        <v>2.0610606278797915E-3</v>
      </c>
      <c r="E29" s="19">
        <v>0</v>
      </c>
      <c r="F29" s="19">
        <v>0</v>
      </c>
      <c r="G29" s="19">
        <v>1.271782384908786E-3</v>
      </c>
      <c r="H29" s="19">
        <v>0</v>
      </c>
      <c r="I29" s="19">
        <v>1.2607371256725394E-2</v>
      </c>
      <c r="J29" s="19">
        <v>1.6895903673928479E-2</v>
      </c>
      <c r="K29" s="19">
        <v>2.7554151277316096E-2</v>
      </c>
      <c r="L29" s="19">
        <v>2.1376881428396208E-3</v>
      </c>
      <c r="M29" s="19">
        <v>1.3438911785999191E-2</v>
      </c>
      <c r="N29" s="19">
        <v>1.7231629020990655E-2</v>
      </c>
      <c r="O29" s="19">
        <v>5.5359036516415425E-2</v>
      </c>
      <c r="P29" s="19">
        <v>3.6498552123552124E-3</v>
      </c>
      <c r="Q29" s="19"/>
      <c r="R29" s="19">
        <v>2.4966290491793251E-2</v>
      </c>
      <c r="S29" s="20">
        <v>8.3436534444152541E-3</v>
      </c>
      <c r="T29" s="15"/>
    </row>
    <row r="30" spans="1:20" x14ac:dyDescent="0.2">
      <c r="A30" s="4" t="s">
        <v>27</v>
      </c>
      <c r="B30" s="23">
        <v>4.2817896583133903E-2</v>
      </c>
      <c r="C30" s="23">
        <v>8.4616686410560164E-5</v>
      </c>
      <c r="D30" s="23">
        <v>6.9217847426896611E-4</v>
      </c>
      <c r="E30" s="23">
        <v>0</v>
      </c>
      <c r="F30" s="23">
        <v>0</v>
      </c>
      <c r="G30" s="23">
        <v>0</v>
      </c>
      <c r="H30" s="23">
        <v>0</v>
      </c>
      <c r="I30" s="23">
        <v>5.8692456364219765E-4</v>
      </c>
      <c r="J30" s="23">
        <v>0</v>
      </c>
      <c r="K30" s="23">
        <v>0</v>
      </c>
      <c r="L30" s="23">
        <v>0</v>
      </c>
      <c r="M30" s="23">
        <v>7.5706242076610408E-5</v>
      </c>
      <c r="N30" s="23">
        <v>0</v>
      </c>
      <c r="O30" s="23">
        <v>3.5240646604857971E-4</v>
      </c>
      <c r="P30" s="23">
        <v>0</v>
      </c>
      <c r="Q30" s="23"/>
      <c r="R30" s="23">
        <v>0</v>
      </c>
      <c r="S30" s="24">
        <v>0</v>
      </c>
      <c r="T30" s="15"/>
    </row>
    <row r="31" spans="1:20" x14ac:dyDescent="0.2">
      <c r="A31" s="4"/>
      <c r="B31" s="25">
        <f>SUM(B26:B30)</f>
        <v>1</v>
      </c>
      <c r="C31" s="25">
        <f t="shared" ref="C31:S31" si="3">SUM(C26:C30)</f>
        <v>1</v>
      </c>
      <c r="D31" s="25">
        <f t="shared" si="3"/>
        <v>1</v>
      </c>
      <c r="E31" s="25">
        <f t="shared" si="3"/>
        <v>1</v>
      </c>
      <c r="F31" s="25">
        <f t="shared" si="3"/>
        <v>1</v>
      </c>
      <c r="G31" s="25">
        <f t="shared" si="3"/>
        <v>1.0000000000000002</v>
      </c>
      <c r="H31" s="25">
        <f t="shared" si="3"/>
        <v>1</v>
      </c>
      <c r="I31" s="25">
        <f t="shared" si="3"/>
        <v>1</v>
      </c>
      <c r="J31" s="25">
        <f t="shared" si="3"/>
        <v>0.99999999999999989</v>
      </c>
      <c r="K31" s="25">
        <f t="shared" si="3"/>
        <v>1</v>
      </c>
      <c r="L31" s="25">
        <f t="shared" si="3"/>
        <v>1</v>
      </c>
      <c r="M31" s="25">
        <f t="shared" si="3"/>
        <v>1</v>
      </c>
      <c r="N31" s="25">
        <f t="shared" si="3"/>
        <v>1</v>
      </c>
      <c r="O31" s="25">
        <f t="shared" si="3"/>
        <v>0.99999999999999989</v>
      </c>
      <c r="P31" s="25">
        <f t="shared" si="3"/>
        <v>1</v>
      </c>
      <c r="Q31" s="25">
        <f t="shared" si="3"/>
        <v>0</v>
      </c>
      <c r="R31" s="25">
        <f t="shared" si="3"/>
        <v>1.0000000000000002</v>
      </c>
      <c r="S31" s="26">
        <f t="shared" si="3"/>
        <v>0.99999999999999989</v>
      </c>
      <c r="T31" s="15"/>
    </row>
    <row r="32" spans="1:20" x14ac:dyDescent="0.2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9"/>
      <c r="T32" s="15"/>
    </row>
    <row r="33" spans="1:20" x14ac:dyDescent="0.2">
      <c r="A33" s="4" t="s">
        <v>28</v>
      </c>
      <c r="B33" s="19">
        <v>3.3757948032401007E-4</v>
      </c>
      <c r="C33" s="19"/>
      <c r="D33" s="19">
        <v>0</v>
      </c>
      <c r="E33" s="19"/>
      <c r="F33" s="19"/>
      <c r="G33" s="19"/>
      <c r="H33" s="19"/>
      <c r="I33" s="19">
        <v>0</v>
      </c>
      <c r="J33" s="19"/>
      <c r="K33" s="19"/>
      <c r="L33" s="19"/>
      <c r="M33" s="19"/>
      <c r="N33" s="19"/>
      <c r="O33" s="19"/>
      <c r="P33" s="19"/>
      <c r="Q33" s="19"/>
      <c r="R33" s="19"/>
      <c r="S33" s="20"/>
      <c r="T33" s="15"/>
    </row>
    <row r="34" spans="1:20" x14ac:dyDescent="0.2">
      <c r="A34" s="4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2"/>
      <c r="T34" s="15"/>
    </row>
    <row r="35" spans="1:20" x14ac:dyDescent="0.2">
      <c r="A35" s="4" t="s">
        <v>29</v>
      </c>
      <c r="B35" s="19">
        <v>0.62232053404438559</v>
      </c>
      <c r="C35" s="19">
        <v>0.83522973069705053</v>
      </c>
      <c r="D35" s="19">
        <v>0.9623223825608076</v>
      </c>
      <c r="E35" s="19">
        <v>0.93027533373786409</v>
      </c>
      <c r="F35" s="19">
        <v>0.98917712691771276</v>
      </c>
      <c r="G35" s="19">
        <v>0.98155867022056698</v>
      </c>
      <c r="H35" s="19">
        <v>0.97010747872816838</v>
      </c>
      <c r="I35" s="19">
        <v>0.87279271237970057</v>
      </c>
      <c r="J35" s="19">
        <v>0.87758795543690615</v>
      </c>
      <c r="K35" s="19">
        <v>0.83442822675043582</v>
      </c>
      <c r="L35" s="19">
        <v>0.91996067592884567</v>
      </c>
      <c r="M35" s="19">
        <v>0.89394343769692286</v>
      </c>
      <c r="N35" s="19">
        <v>0.8809401987728428</v>
      </c>
      <c r="O35" s="19">
        <v>0.74470823812594755</v>
      </c>
      <c r="P35" s="19">
        <v>0.70677181124045563</v>
      </c>
      <c r="Q35" s="19">
        <v>1</v>
      </c>
      <c r="R35" s="19">
        <v>0.8476139848259201</v>
      </c>
      <c r="S35" s="20">
        <v>0.8051361238639072</v>
      </c>
      <c r="T35" s="15"/>
    </row>
    <row r="36" spans="1:20" x14ac:dyDescent="0.2">
      <c r="A36" s="4" t="s">
        <v>30</v>
      </c>
      <c r="B36" s="19">
        <v>0.11891444359743693</v>
      </c>
      <c r="C36" s="19">
        <v>8.2830964392753448E-2</v>
      </c>
      <c r="D36" s="19">
        <v>2.3362914501490067E-2</v>
      </c>
      <c r="E36" s="19">
        <v>4.0124393203883495E-2</v>
      </c>
      <c r="F36" s="19">
        <v>1.0822873082287306E-2</v>
      </c>
      <c r="G36" s="19">
        <v>1.5775511351550288E-2</v>
      </c>
      <c r="H36" s="19">
        <v>2.7117586846650894E-2</v>
      </c>
      <c r="I36" s="19">
        <v>0.10363195244310343</v>
      </c>
      <c r="J36" s="19">
        <v>0.10406730200394725</v>
      </c>
      <c r="K36" s="19">
        <v>0.12683534902306551</v>
      </c>
      <c r="L36" s="19">
        <v>7.6106916955723317E-2</v>
      </c>
      <c r="M36" s="19">
        <v>8.7504109442174044E-2</v>
      </c>
      <c r="N36" s="19">
        <v>9.902322444313158E-2</v>
      </c>
      <c r="O36" s="19">
        <v>0.10340344091076152</v>
      </c>
      <c r="P36" s="19">
        <v>0.12622355739141322</v>
      </c>
      <c r="Q36" s="19">
        <v>0</v>
      </c>
      <c r="R36" s="19">
        <v>7.3772432086591538E-2</v>
      </c>
      <c r="S36" s="20">
        <v>9.0327795798658975E-2</v>
      </c>
      <c r="T36" s="15"/>
    </row>
    <row r="37" spans="1:20" x14ac:dyDescent="0.2">
      <c r="A37" s="4" t="s">
        <v>31</v>
      </c>
      <c r="B37" s="19">
        <v>0.14436985841665431</v>
      </c>
      <c r="C37" s="19">
        <v>6.569647475498816E-2</v>
      </c>
      <c r="D37" s="19">
        <v>1.2251082984062456E-2</v>
      </c>
      <c r="E37" s="19">
        <v>2.9600273058252427E-2</v>
      </c>
      <c r="F37" s="19">
        <v>0</v>
      </c>
      <c r="G37" s="19">
        <v>1.798051278865447E-3</v>
      </c>
      <c r="H37" s="19">
        <v>2.7749344251807306E-3</v>
      </c>
      <c r="I37" s="19">
        <v>2.1092143444105774E-2</v>
      </c>
      <c r="J37" s="19">
        <v>1.8344742559146518E-2</v>
      </c>
      <c r="K37" s="19">
        <v>3.8714707332274993E-2</v>
      </c>
      <c r="L37" s="19">
        <v>3.9324071154309883E-3</v>
      </c>
      <c r="M37" s="19">
        <v>1.7716027380569946E-2</v>
      </c>
      <c r="N37" s="19">
        <v>2.0029519521396612E-2</v>
      </c>
      <c r="O37" s="19">
        <v>0.12368892145752837</v>
      </c>
      <c r="P37" s="19">
        <v>0.16062085367380149</v>
      </c>
      <c r="Q37" s="19">
        <v>0</v>
      </c>
      <c r="R37" s="19">
        <v>5.9472167101545133E-2</v>
      </c>
      <c r="S37" s="20">
        <v>9.9551262785901554E-2</v>
      </c>
      <c r="T37" s="15"/>
    </row>
    <row r="38" spans="1:20" x14ac:dyDescent="0.2">
      <c r="A38" s="4" t="s">
        <v>32</v>
      </c>
      <c r="B38" s="19">
        <v>8.8459849022899772E-2</v>
      </c>
      <c r="C38" s="19">
        <v>1.5732421236745706E-2</v>
      </c>
      <c r="D38" s="19">
        <v>1.6995165064129698E-3</v>
      </c>
      <c r="E38" s="19">
        <v>0</v>
      </c>
      <c r="F38" s="19">
        <v>0</v>
      </c>
      <c r="G38" s="19">
        <v>8.6776714901728427E-4</v>
      </c>
      <c r="H38" s="19">
        <v>0</v>
      </c>
      <c r="I38" s="19">
        <v>1.8618788071317115E-3</v>
      </c>
      <c r="J38" s="19">
        <v>0</v>
      </c>
      <c r="K38" s="19">
        <v>2.1716894223523303E-5</v>
      </c>
      <c r="L38" s="19">
        <v>0</v>
      </c>
      <c r="M38" s="19">
        <v>8.3642548033312962E-4</v>
      </c>
      <c r="N38" s="19">
        <v>7.0572626289714754E-6</v>
      </c>
      <c r="O38" s="19">
        <v>2.742786565414514E-2</v>
      </c>
      <c r="P38" s="19">
        <v>6.383777694329705E-3</v>
      </c>
      <c r="Q38" s="19">
        <v>0</v>
      </c>
      <c r="R38" s="19">
        <v>1.8904701421775302E-2</v>
      </c>
      <c r="S38" s="20">
        <v>4.9848175515322356E-3</v>
      </c>
      <c r="T38" s="15"/>
    </row>
    <row r="39" spans="1:20" x14ac:dyDescent="0.2">
      <c r="A39" s="4" t="s">
        <v>33</v>
      </c>
      <c r="B39" s="23">
        <v>2.5935314918623262E-2</v>
      </c>
      <c r="C39" s="23">
        <v>5.104089184621753E-4</v>
      </c>
      <c r="D39" s="23">
        <v>3.6410344722681879E-4</v>
      </c>
      <c r="E39" s="23">
        <v>0</v>
      </c>
      <c r="F39" s="23">
        <v>0</v>
      </c>
      <c r="G39" s="23">
        <v>0</v>
      </c>
      <c r="H39" s="23">
        <v>0</v>
      </c>
      <c r="I39" s="23">
        <v>6.2131292595849744E-4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7.7153385161743773E-4</v>
      </c>
      <c r="P39" s="23">
        <v>0</v>
      </c>
      <c r="Q39" s="23">
        <v>0</v>
      </c>
      <c r="R39" s="23">
        <v>2.3671456416790769E-4</v>
      </c>
      <c r="S39" s="24">
        <v>0</v>
      </c>
      <c r="T39" s="15"/>
    </row>
    <row r="40" spans="1:20" x14ac:dyDescent="0.2">
      <c r="A40" s="4"/>
      <c r="B40" s="25">
        <f>SUM(B35:B39)</f>
        <v>0.99999999999999978</v>
      </c>
      <c r="C40" s="25">
        <f t="shared" ref="C40:S40" si="4">SUM(C35:C39)</f>
        <v>1</v>
      </c>
      <c r="D40" s="25">
        <f t="shared" si="4"/>
        <v>0.99999999999999989</v>
      </c>
      <c r="E40" s="25">
        <f t="shared" si="4"/>
        <v>1</v>
      </c>
      <c r="F40" s="25">
        <f t="shared" si="4"/>
        <v>1</v>
      </c>
      <c r="G40" s="25">
        <f t="shared" si="4"/>
        <v>1</v>
      </c>
      <c r="H40" s="25">
        <f t="shared" si="4"/>
        <v>1</v>
      </c>
      <c r="I40" s="25">
        <f t="shared" si="4"/>
        <v>1</v>
      </c>
      <c r="J40" s="25">
        <f t="shared" si="4"/>
        <v>0.99999999999999989</v>
      </c>
      <c r="K40" s="25">
        <f t="shared" si="4"/>
        <v>0.99999999999999978</v>
      </c>
      <c r="L40" s="25">
        <f t="shared" si="4"/>
        <v>1</v>
      </c>
      <c r="M40" s="25">
        <f t="shared" si="4"/>
        <v>1</v>
      </c>
      <c r="N40" s="25">
        <f t="shared" si="4"/>
        <v>1</v>
      </c>
      <c r="O40" s="25">
        <f t="shared" si="4"/>
        <v>1</v>
      </c>
      <c r="P40" s="25">
        <f t="shared" si="4"/>
        <v>1</v>
      </c>
      <c r="Q40" s="25">
        <f t="shared" si="4"/>
        <v>1</v>
      </c>
      <c r="R40" s="25">
        <f t="shared" si="4"/>
        <v>1</v>
      </c>
      <c r="S40" s="26">
        <f t="shared" si="4"/>
        <v>1</v>
      </c>
      <c r="T40" s="15"/>
    </row>
    <row r="41" spans="1:20" x14ac:dyDescent="0.2">
      <c r="A41" s="4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6"/>
      <c r="T41" s="15"/>
    </row>
    <row r="42" spans="1:20" x14ac:dyDescent="0.2">
      <c r="A42" s="27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6"/>
      <c r="T42" s="15"/>
    </row>
    <row r="43" spans="1:20" x14ac:dyDescent="0.2">
      <c r="A43" s="4" t="s">
        <v>19</v>
      </c>
      <c r="B43" s="19">
        <v>0.26575060130499523</v>
      </c>
      <c r="C43" s="60">
        <f>B43</f>
        <v>0.26575060130499523</v>
      </c>
      <c r="D43" s="19">
        <v>0.25026393618421916</v>
      </c>
      <c r="E43" s="66">
        <f>D43</f>
        <v>0.25026393618421916</v>
      </c>
      <c r="F43" s="72">
        <f>D43</f>
        <v>0.25026393618421916</v>
      </c>
      <c r="G43" s="78">
        <f>D43</f>
        <v>0.25026393618421916</v>
      </c>
      <c r="H43" s="84">
        <f>D43</f>
        <v>0.25026393618421916</v>
      </c>
      <c r="I43" s="19">
        <v>0.29120703799549591</v>
      </c>
      <c r="J43" s="90">
        <f>I43</f>
        <v>0.29120703799549591</v>
      </c>
      <c r="K43" s="96">
        <f>I43</f>
        <v>0.29120703799549591</v>
      </c>
      <c r="L43" s="102">
        <f>I43</f>
        <v>0.29120703799549591</v>
      </c>
      <c r="M43" s="108">
        <f>I43</f>
        <v>0.29120703799549591</v>
      </c>
      <c r="N43" s="114">
        <f>I43</f>
        <v>0.29120703799549591</v>
      </c>
      <c r="O43" s="19">
        <v>0.2648013246758037</v>
      </c>
      <c r="P43" s="120">
        <f>O43</f>
        <v>0.2648013246758037</v>
      </c>
      <c r="Q43" s="126">
        <f>O43</f>
        <v>0.2648013246758037</v>
      </c>
      <c r="R43" s="132">
        <f>O43</f>
        <v>0.2648013246758037</v>
      </c>
      <c r="S43" s="138">
        <f>O43</f>
        <v>0.2648013246758037</v>
      </c>
      <c r="T43" s="15"/>
    </row>
    <row r="44" spans="1:20" x14ac:dyDescent="0.2">
      <c r="A44" s="4" t="s">
        <v>246</v>
      </c>
      <c r="B44" s="19">
        <v>0.42784850309472755</v>
      </c>
      <c r="C44" s="61">
        <f>B44</f>
        <v>0.42784850309472755</v>
      </c>
      <c r="D44" s="19">
        <v>0.44014880855546668</v>
      </c>
      <c r="E44" s="67">
        <f>D44</f>
        <v>0.44014880855546668</v>
      </c>
      <c r="F44" s="73">
        <f>D44</f>
        <v>0.44014880855546668</v>
      </c>
      <c r="G44" s="79">
        <f>D44</f>
        <v>0.44014880855546668</v>
      </c>
      <c r="H44" s="85">
        <f>D44</f>
        <v>0.44014880855546668</v>
      </c>
      <c r="I44" s="19">
        <v>0.45318516807177966</v>
      </c>
      <c r="J44" s="91">
        <f>I44</f>
        <v>0.45318516807177966</v>
      </c>
      <c r="K44" s="97">
        <f>I44</f>
        <v>0.45318516807177966</v>
      </c>
      <c r="L44" s="103">
        <f>I44</f>
        <v>0.45318516807177966</v>
      </c>
      <c r="M44" s="109">
        <f>I44</f>
        <v>0.45318516807177966</v>
      </c>
      <c r="N44" s="115">
        <f>I44</f>
        <v>0.45318516807177966</v>
      </c>
      <c r="O44" s="19">
        <v>0.45916126988997619</v>
      </c>
      <c r="P44" s="121">
        <f>O44</f>
        <v>0.45916126988997619</v>
      </c>
      <c r="Q44" s="127">
        <f>O44</f>
        <v>0.45916126988997619</v>
      </c>
      <c r="R44" s="133">
        <f>O44</f>
        <v>0.45916126988997619</v>
      </c>
      <c r="S44" s="139">
        <f>O44</f>
        <v>0.45916126988997619</v>
      </c>
      <c r="T44" s="15"/>
    </row>
    <row r="45" spans="1:20" x14ac:dyDescent="0.2">
      <c r="A45" s="4" t="s">
        <v>35</v>
      </c>
      <c r="B45" s="23">
        <v>0.30640089560027722</v>
      </c>
      <c r="C45" s="62">
        <f>B45</f>
        <v>0.30640089560027722</v>
      </c>
      <c r="D45" s="23">
        <v>0.30958725526031428</v>
      </c>
      <c r="E45" s="68">
        <f>D45</f>
        <v>0.30958725526031428</v>
      </c>
      <c r="F45" s="74">
        <f>D45</f>
        <v>0.30958725526031428</v>
      </c>
      <c r="G45" s="80">
        <f>D45</f>
        <v>0.30958725526031428</v>
      </c>
      <c r="H45" s="86">
        <f>D45</f>
        <v>0.30958725526031428</v>
      </c>
      <c r="I45" s="23">
        <v>0.25560779393272443</v>
      </c>
      <c r="J45" s="92">
        <f>I45</f>
        <v>0.25560779393272443</v>
      </c>
      <c r="K45" s="98">
        <f>I45</f>
        <v>0.25560779393272443</v>
      </c>
      <c r="L45" s="104">
        <f>I45</f>
        <v>0.25560779393272443</v>
      </c>
      <c r="M45" s="110">
        <f>I45</f>
        <v>0.25560779393272443</v>
      </c>
      <c r="N45" s="116">
        <f>I45</f>
        <v>0.25560779393272443</v>
      </c>
      <c r="O45" s="23">
        <v>0.27603740543422023</v>
      </c>
      <c r="P45" s="122">
        <f>O45</f>
        <v>0.27603740543422023</v>
      </c>
      <c r="Q45" s="128">
        <f>O45</f>
        <v>0.27603740543422023</v>
      </c>
      <c r="R45" s="134">
        <f>O45</f>
        <v>0.27603740543422023</v>
      </c>
      <c r="S45" s="140">
        <f>O45</f>
        <v>0.27603740543422023</v>
      </c>
      <c r="T45" s="15"/>
    </row>
    <row r="46" spans="1:20" x14ac:dyDescent="0.2">
      <c r="A46" s="4" t="s">
        <v>36</v>
      </c>
      <c r="B46" s="28">
        <f t="shared" ref="B46:S46" si="5">SUM(B43:B45)</f>
        <v>1</v>
      </c>
      <c r="C46" s="28">
        <f t="shared" si="5"/>
        <v>1</v>
      </c>
      <c r="D46" s="28">
        <f t="shared" si="5"/>
        <v>1</v>
      </c>
      <c r="E46" s="28">
        <f t="shared" si="5"/>
        <v>1</v>
      </c>
      <c r="F46" s="28">
        <f t="shared" si="5"/>
        <v>1</v>
      </c>
      <c r="G46" s="28">
        <f t="shared" si="5"/>
        <v>1</v>
      </c>
      <c r="H46" s="28">
        <f t="shared" si="5"/>
        <v>1</v>
      </c>
      <c r="I46" s="28">
        <f t="shared" si="5"/>
        <v>1</v>
      </c>
      <c r="J46" s="28">
        <f t="shared" si="5"/>
        <v>1</v>
      </c>
      <c r="K46" s="28">
        <f t="shared" si="5"/>
        <v>1</v>
      </c>
      <c r="L46" s="28">
        <f t="shared" si="5"/>
        <v>1</v>
      </c>
      <c r="M46" s="28">
        <f t="shared" si="5"/>
        <v>1</v>
      </c>
      <c r="N46" s="28">
        <f t="shared" si="5"/>
        <v>1</v>
      </c>
      <c r="O46" s="28">
        <f t="shared" si="5"/>
        <v>1.0000000000000002</v>
      </c>
      <c r="P46" s="28">
        <f t="shared" si="5"/>
        <v>1.0000000000000002</v>
      </c>
      <c r="Q46" s="28">
        <f t="shared" si="5"/>
        <v>1.0000000000000002</v>
      </c>
      <c r="R46" s="28">
        <f t="shared" si="5"/>
        <v>1.0000000000000002</v>
      </c>
      <c r="S46" s="26">
        <f t="shared" si="5"/>
        <v>1.0000000000000002</v>
      </c>
      <c r="T46" s="15"/>
    </row>
    <row r="47" spans="1:20" x14ac:dyDescent="0.2">
      <c r="A47" s="4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26"/>
      <c r="T47" s="15"/>
    </row>
    <row r="48" spans="1:20" x14ac:dyDescent="0.2">
      <c r="A48" s="4" t="s">
        <v>37</v>
      </c>
      <c r="B48" s="19">
        <v>0.26581973892536437</v>
      </c>
      <c r="C48" s="63">
        <f>B48</f>
        <v>0.26581973892536437</v>
      </c>
      <c r="D48" s="19">
        <v>0.25769251197840454</v>
      </c>
      <c r="E48" s="69">
        <f>D48</f>
        <v>0.25769251197840454</v>
      </c>
      <c r="F48" s="75">
        <f>D48</f>
        <v>0.25769251197840454</v>
      </c>
      <c r="G48" s="81">
        <f>D48</f>
        <v>0.25769251197840454</v>
      </c>
      <c r="H48" s="87">
        <f>D48</f>
        <v>0.25769251197840454</v>
      </c>
      <c r="I48" s="19">
        <v>0.26290883580180857</v>
      </c>
      <c r="J48" s="93">
        <f>I48</f>
        <v>0.26290883580180857</v>
      </c>
      <c r="K48" s="99">
        <f>I48</f>
        <v>0.26290883580180857</v>
      </c>
      <c r="L48" s="105">
        <f>I48</f>
        <v>0.26290883580180857</v>
      </c>
      <c r="M48" s="111">
        <f>I48</f>
        <v>0.26290883580180857</v>
      </c>
      <c r="N48" s="117">
        <f>I48</f>
        <v>0.26290883580180857</v>
      </c>
      <c r="O48" s="19">
        <v>0.23069415795108777</v>
      </c>
      <c r="P48" s="123">
        <f>O48</f>
        <v>0.23069415795108777</v>
      </c>
      <c r="Q48" s="129">
        <f>O48</f>
        <v>0.23069415795108777</v>
      </c>
      <c r="R48" s="135">
        <f>O48</f>
        <v>0.23069415795108777</v>
      </c>
      <c r="S48" s="141">
        <f>O48</f>
        <v>0.23069415795108777</v>
      </c>
      <c r="T48" s="15"/>
    </row>
    <row r="49" spans="1:20" x14ac:dyDescent="0.2">
      <c r="A49" s="4" t="s">
        <v>247</v>
      </c>
      <c r="B49" s="19">
        <v>0.39215986932571062</v>
      </c>
      <c r="C49" s="64">
        <f>B49</f>
        <v>0.39215986932571062</v>
      </c>
      <c r="D49" s="19">
        <v>0.3984101556383815</v>
      </c>
      <c r="E49" s="70">
        <f>D49</f>
        <v>0.3984101556383815</v>
      </c>
      <c r="F49" s="76">
        <f>D49</f>
        <v>0.3984101556383815</v>
      </c>
      <c r="G49" s="82">
        <f>D49</f>
        <v>0.3984101556383815</v>
      </c>
      <c r="H49" s="88">
        <f>D49</f>
        <v>0.3984101556383815</v>
      </c>
      <c r="I49" s="19">
        <v>0.39921397770108619</v>
      </c>
      <c r="J49" s="94">
        <f>I49</f>
        <v>0.39921397770108619</v>
      </c>
      <c r="K49" s="100">
        <f>I49</f>
        <v>0.39921397770108619</v>
      </c>
      <c r="L49" s="106">
        <f>I49</f>
        <v>0.39921397770108619</v>
      </c>
      <c r="M49" s="112">
        <f>I49</f>
        <v>0.39921397770108619</v>
      </c>
      <c r="N49" s="118">
        <f>I49</f>
        <v>0.39921397770108619</v>
      </c>
      <c r="O49" s="19">
        <v>0.39846885991490993</v>
      </c>
      <c r="P49" s="124">
        <f>O49</f>
        <v>0.39846885991490993</v>
      </c>
      <c r="Q49" s="130">
        <f>O49</f>
        <v>0.39846885991490993</v>
      </c>
      <c r="R49" s="136">
        <f>O49</f>
        <v>0.39846885991490993</v>
      </c>
      <c r="S49" s="142">
        <f>O49</f>
        <v>0.39846885991490993</v>
      </c>
      <c r="T49" s="15"/>
    </row>
    <row r="50" spans="1:20" x14ac:dyDescent="0.2">
      <c r="A50" s="4" t="s">
        <v>38</v>
      </c>
      <c r="B50" s="23">
        <v>0.34202039174892507</v>
      </c>
      <c r="C50" s="65">
        <f>B50</f>
        <v>0.34202039174892507</v>
      </c>
      <c r="D50" s="23">
        <v>0.34389733238321407</v>
      </c>
      <c r="E50" s="71">
        <f>D50</f>
        <v>0.34389733238321407</v>
      </c>
      <c r="F50" s="77">
        <f>D50</f>
        <v>0.34389733238321407</v>
      </c>
      <c r="G50" s="83">
        <f>D50</f>
        <v>0.34389733238321407</v>
      </c>
      <c r="H50" s="89">
        <f>D50</f>
        <v>0.34389733238321407</v>
      </c>
      <c r="I50" s="23">
        <v>0.33787718649710524</v>
      </c>
      <c r="J50" s="95">
        <f>I50</f>
        <v>0.33787718649710524</v>
      </c>
      <c r="K50" s="101">
        <f>I50</f>
        <v>0.33787718649710524</v>
      </c>
      <c r="L50" s="107">
        <f>I50</f>
        <v>0.33787718649710524</v>
      </c>
      <c r="M50" s="113">
        <f>I50</f>
        <v>0.33787718649710524</v>
      </c>
      <c r="N50" s="119">
        <f>I50</f>
        <v>0.33787718649710524</v>
      </c>
      <c r="O50" s="23">
        <v>0.37083698213400224</v>
      </c>
      <c r="P50" s="125">
        <f>O50</f>
        <v>0.37083698213400224</v>
      </c>
      <c r="Q50" s="131">
        <f>O50</f>
        <v>0.37083698213400224</v>
      </c>
      <c r="R50" s="137">
        <f>O50</f>
        <v>0.37083698213400224</v>
      </c>
      <c r="S50" s="143">
        <f>O50</f>
        <v>0.37083698213400224</v>
      </c>
      <c r="T50" s="15"/>
    </row>
    <row r="51" spans="1:20" x14ac:dyDescent="0.2">
      <c r="A51" s="4" t="s">
        <v>39</v>
      </c>
      <c r="B51" s="28">
        <f t="shared" ref="B51:S51" si="6">SUM(B48:B50)</f>
        <v>1</v>
      </c>
      <c r="C51" s="28">
        <f t="shared" si="6"/>
        <v>1</v>
      </c>
      <c r="D51" s="28">
        <f t="shared" si="6"/>
        <v>1</v>
      </c>
      <c r="E51" s="28">
        <f t="shared" si="6"/>
        <v>1</v>
      </c>
      <c r="F51" s="28">
        <f t="shared" si="6"/>
        <v>1</v>
      </c>
      <c r="G51" s="28">
        <f t="shared" si="6"/>
        <v>1</v>
      </c>
      <c r="H51" s="28">
        <f t="shared" si="6"/>
        <v>1</v>
      </c>
      <c r="I51" s="28">
        <f t="shared" si="6"/>
        <v>1</v>
      </c>
      <c r="J51" s="28">
        <f t="shared" si="6"/>
        <v>1</v>
      </c>
      <c r="K51" s="28">
        <f t="shared" si="6"/>
        <v>1</v>
      </c>
      <c r="L51" s="28">
        <f t="shared" si="6"/>
        <v>1</v>
      </c>
      <c r="M51" s="28">
        <f t="shared" si="6"/>
        <v>1</v>
      </c>
      <c r="N51" s="28">
        <f t="shared" si="6"/>
        <v>1</v>
      </c>
      <c r="O51" s="28">
        <f t="shared" si="6"/>
        <v>1</v>
      </c>
      <c r="P51" s="28">
        <f t="shared" si="6"/>
        <v>1</v>
      </c>
      <c r="Q51" s="28">
        <f t="shared" si="6"/>
        <v>1</v>
      </c>
      <c r="R51" s="28">
        <f t="shared" si="6"/>
        <v>1</v>
      </c>
      <c r="S51" s="26">
        <f t="shared" si="6"/>
        <v>1</v>
      </c>
      <c r="T51" s="15"/>
    </row>
    <row r="52" spans="1:20" x14ac:dyDescent="0.2">
      <c r="A52" s="4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9"/>
      <c r="T52" s="15"/>
    </row>
    <row r="53" spans="1:20" x14ac:dyDescent="0.2">
      <c r="A53" s="8" t="s">
        <v>40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9"/>
      <c r="T53" s="15"/>
    </row>
    <row r="54" spans="1:20" x14ac:dyDescent="0.2">
      <c r="A54" s="4" t="s">
        <v>17</v>
      </c>
      <c r="B54" s="16">
        <f t="shared" ref="B54:S54" si="7">B13*B18</f>
        <v>171493.75992027528</v>
      </c>
      <c r="C54" s="16">
        <f t="shared" si="7"/>
        <v>0</v>
      </c>
      <c r="D54" s="16">
        <f t="shared" si="7"/>
        <v>41578.455601632297</v>
      </c>
      <c r="E54" s="16">
        <f t="shared" si="7"/>
        <v>0</v>
      </c>
      <c r="F54" s="16">
        <f t="shared" si="7"/>
        <v>0</v>
      </c>
      <c r="G54" s="16">
        <f t="shared" si="7"/>
        <v>0</v>
      </c>
      <c r="H54" s="16">
        <f t="shared" si="7"/>
        <v>0</v>
      </c>
      <c r="I54" s="16">
        <f t="shared" si="7"/>
        <v>360968.40213284543</v>
      </c>
      <c r="J54" s="16">
        <f t="shared" si="7"/>
        <v>0</v>
      </c>
      <c r="K54" s="16">
        <f t="shared" si="7"/>
        <v>0</v>
      </c>
      <c r="L54" s="16">
        <f t="shared" si="7"/>
        <v>0</v>
      </c>
      <c r="M54" s="16">
        <f t="shared" si="7"/>
        <v>0</v>
      </c>
      <c r="N54" s="16">
        <f t="shared" si="7"/>
        <v>0</v>
      </c>
      <c r="O54" s="16">
        <f t="shared" si="7"/>
        <v>21760.999440477983</v>
      </c>
      <c r="P54" s="16">
        <f t="shared" si="7"/>
        <v>0</v>
      </c>
      <c r="Q54" s="16">
        <f t="shared" si="7"/>
        <v>0</v>
      </c>
      <c r="R54" s="16">
        <f t="shared" si="7"/>
        <v>0</v>
      </c>
      <c r="S54" s="17">
        <f t="shared" si="7"/>
        <v>0</v>
      </c>
      <c r="T54" s="12">
        <f>SUM(B54:S54)</f>
        <v>595801.61709523096</v>
      </c>
    </row>
    <row r="55" spans="1:20" x14ac:dyDescent="0.2">
      <c r="A55" s="4" t="s">
        <v>18</v>
      </c>
      <c r="B55" s="16">
        <f t="shared" ref="B55:S57" si="8">B13*B19</f>
        <v>0</v>
      </c>
      <c r="C55" s="16">
        <f t="shared" si="8"/>
        <v>0</v>
      </c>
      <c r="D55" s="16">
        <f t="shared" si="8"/>
        <v>0</v>
      </c>
      <c r="E55" s="16">
        <f t="shared" si="8"/>
        <v>0</v>
      </c>
      <c r="F55" s="16">
        <f t="shared" si="8"/>
        <v>0</v>
      </c>
      <c r="G55" s="16">
        <f t="shared" si="8"/>
        <v>0</v>
      </c>
      <c r="H55" s="16">
        <f t="shared" si="8"/>
        <v>0</v>
      </c>
      <c r="I55" s="16">
        <f t="shared" si="8"/>
        <v>0</v>
      </c>
      <c r="J55" s="16">
        <f t="shared" si="8"/>
        <v>0</v>
      </c>
      <c r="K55" s="16">
        <f t="shared" si="8"/>
        <v>0</v>
      </c>
      <c r="L55" s="16">
        <f t="shared" si="8"/>
        <v>0</v>
      </c>
      <c r="M55" s="16">
        <f t="shared" si="8"/>
        <v>0</v>
      </c>
      <c r="N55" s="16">
        <f t="shared" si="8"/>
        <v>0</v>
      </c>
      <c r="O55" s="16">
        <f t="shared" si="8"/>
        <v>0</v>
      </c>
      <c r="P55" s="16">
        <f t="shared" si="8"/>
        <v>0</v>
      </c>
      <c r="Q55" s="16">
        <f t="shared" si="8"/>
        <v>0</v>
      </c>
      <c r="R55" s="16">
        <f t="shared" si="8"/>
        <v>0</v>
      </c>
      <c r="S55" s="17">
        <f t="shared" si="8"/>
        <v>0</v>
      </c>
      <c r="T55" s="12">
        <f t="shared" ref="T55:T57" si="9">SUM(B55:S55)</f>
        <v>0</v>
      </c>
    </row>
    <row r="56" spans="1:20" x14ac:dyDescent="0.2">
      <c r="A56" s="4" t="s">
        <v>19</v>
      </c>
      <c r="B56" s="16">
        <f t="shared" si="8"/>
        <v>66316.626513569645</v>
      </c>
      <c r="C56" s="16">
        <f t="shared" si="8"/>
        <v>0</v>
      </c>
      <c r="D56" s="16">
        <f t="shared" si="8"/>
        <v>17617.184647301208</v>
      </c>
      <c r="E56" s="16">
        <f t="shared" si="8"/>
        <v>0</v>
      </c>
      <c r="F56" s="16">
        <f t="shared" si="8"/>
        <v>0</v>
      </c>
      <c r="G56" s="16">
        <f t="shared" si="8"/>
        <v>0</v>
      </c>
      <c r="H56" s="16">
        <f t="shared" si="8"/>
        <v>0</v>
      </c>
      <c r="I56" s="16">
        <f t="shared" si="8"/>
        <v>205033.31944919474</v>
      </c>
      <c r="J56" s="16">
        <f t="shared" si="8"/>
        <v>0</v>
      </c>
      <c r="K56" s="16">
        <f t="shared" si="8"/>
        <v>0</v>
      </c>
      <c r="L56" s="16">
        <f t="shared" si="8"/>
        <v>0</v>
      </c>
      <c r="M56" s="16">
        <f t="shared" si="8"/>
        <v>0</v>
      </c>
      <c r="N56" s="16">
        <f t="shared" si="8"/>
        <v>0</v>
      </c>
      <c r="O56" s="16">
        <f t="shared" si="8"/>
        <v>11067.871816536441</v>
      </c>
      <c r="P56" s="16">
        <f t="shared" si="8"/>
        <v>0</v>
      </c>
      <c r="Q56" s="16">
        <f t="shared" si="8"/>
        <v>0</v>
      </c>
      <c r="R56" s="16">
        <f t="shared" si="8"/>
        <v>0</v>
      </c>
      <c r="S56" s="17">
        <f t="shared" si="8"/>
        <v>0</v>
      </c>
      <c r="T56" s="12">
        <f t="shared" si="9"/>
        <v>300035.00242660206</v>
      </c>
    </row>
    <row r="57" spans="1:20" x14ac:dyDescent="0.2">
      <c r="A57" s="4" t="s">
        <v>20</v>
      </c>
      <c r="B57" s="16">
        <f t="shared" si="8"/>
        <v>92697.193875967641</v>
      </c>
      <c r="C57" s="16">
        <f t="shared" si="8"/>
        <v>0</v>
      </c>
      <c r="D57" s="16">
        <f t="shared" si="8"/>
        <v>23246.123277987936</v>
      </c>
      <c r="E57" s="16">
        <f t="shared" si="8"/>
        <v>0</v>
      </c>
      <c r="F57" s="16">
        <f t="shared" si="8"/>
        <v>0</v>
      </c>
      <c r="G57" s="16">
        <f t="shared" si="8"/>
        <v>0</v>
      </c>
      <c r="H57" s="16">
        <f t="shared" si="8"/>
        <v>0</v>
      </c>
      <c r="I57" s="16">
        <f t="shared" si="8"/>
        <v>154204.09177143473</v>
      </c>
      <c r="J57" s="16">
        <f t="shared" si="8"/>
        <v>0</v>
      </c>
      <c r="K57" s="16">
        <f t="shared" si="8"/>
        <v>0</v>
      </c>
      <c r="L57" s="16">
        <f t="shared" si="8"/>
        <v>0</v>
      </c>
      <c r="M57" s="16">
        <f t="shared" si="8"/>
        <v>0</v>
      </c>
      <c r="N57" s="16">
        <f t="shared" si="8"/>
        <v>0</v>
      </c>
      <c r="O57" s="16">
        <f t="shared" si="8"/>
        <v>9924.191585927605</v>
      </c>
      <c r="P57" s="16">
        <f t="shared" si="8"/>
        <v>0</v>
      </c>
      <c r="Q57" s="16">
        <f t="shared" si="8"/>
        <v>0</v>
      </c>
      <c r="R57" s="16">
        <f t="shared" si="8"/>
        <v>0</v>
      </c>
      <c r="S57" s="17">
        <f t="shared" si="8"/>
        <v>0</v>
      </c>
      <c r="T57" s="12">
        <f t="shared" si="9"/>
        <v>280071.60051131796</v>
      </c>
    </row>
    <row r="58" spans="1:20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9"/>
      <c r="T58" s="15"/>
    </row>
    <row r="59" spans="1:20" x14ac:dyDescent="0.2">
      <c r="A59" s="8" t="s">
        <v>41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9"/>
      <c r="T59" s="15"/>
    </row>
    <row r="60" spans="1:20" x14ac:dyDescent="0.2">
      <c r="A60" s="4" t="s">
        <v>22</v>
      </c>
      <c r="B60" s="16">
        <f t="shared" ref="B60:S60" si="10">B24*B14</f>
        <v>4868.6847040511393</v>
      </c>
      <c r="C60" s="16">
        <f t="shared" si="10"/>
        <v>0</v>
      </c>
      <c r="D60" s="16">
        <f t="shared" si="10"/>
        <v>0</v>
      </c>
      <c r="E60" s="16">
        <f t="shared" si="10"/>
        <v>0</v>
      </c>
      <c r="F60" s="16">
        <f t="shared" si="10"/>
        <v>0</v>
      </c>
      <c r="G60" s="16">
        <f t="shared" si="10"/>
        <v>0</v>
      </c>
      <c r="H60" s="16">
        <f t="shared" si="10"/>
        <v>0</v>
      </c>
      <c r="I60" s="16">
        <f t="shared" si="10"/>
        <v>0</v>
      </c>
      <c r="J60" s="16">
        <f t="shared" si="10"/>
        <v>0</v>
      </c>
      <c r="K60" s="16">
        <f t="shared" si="10"/>
        <v>0</v>
      </c>
      <c r="L60" s="16">
        <f t="shared" si="10"/>
        <v>0</v>
      </c>
      <c r="M60" s="16">
        <f t="shared" si="10"/>
        <v>0</v>
      </c>
      <c r="N60" s="16">
        <f t="shared" si="10"/>
        <v>0</v>
      </c>
      <c r="O60" s="16">
        <f t="shared" si="10"/>
        <v>0</v>
      </c>
      <c r="P60" s="16">
        <f t="shared" si="10"/>
        <v>0</v>
      </c>
      <c r="Q60" s="16">
        <f t="shared" si="10"/>
        <v>0</v>
      </c>
      <c r="R60" s="16">
        <f t="shared" si="10"/>
        <v>0</v>
      </c>
      <c r="S60" s="17">
        <f t="shared" si="10"/>
        <v>0</v>
      </c>
      <c r="T60" s="12">
        <f>SUM(B60:S60)</f>
        <v>4868.6847040511393</v>
      </c>
    </row>
    <row r="61" spans="1:20" x14ac:dyDescent="0.2">
      <c r="A61" s="4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7"/>
      <c r="T61" s="12"/>
    </row>
    <row r="62" spans="1:20" x14ac:dyDescent="0.2">
      <c r="A62" s="4" t="s">
        <v>23</v>
      </c>
      <c r="B62" s="16">
        <f t="shared" ref="B62:S66" si="11">B$14*B26</f>
        <v>8165317.7509914069</v>
      </c>
      <c r="C62" s="16">
        <f t="shared" si="11"/>
        <v>336162.10793188465</v>
      </c>
      <c r="D62" s="16">
        <f t="shared" si="11"/>
        <v>4394567.9954391792</v>
      </c>
      <c r="E62" s="16">
        <f t="shared" si="11"/>
        <v>38346.266963811242</v>
      </c>
      <c r="F62" s="16">
        <f t="shared" si="11"/>
        <v>13759.050893373464</v>
      </c>
      <c r="G62" s="16">
        <f t="shared" si="11"/>
        <v>1605603.9020858197</v>
      </c>
      <c r="H62" s="16">
        <f t="shared" si="11"/>
        <v>90707.327230931682</v>
      </c>
      <c r="I62" s="16">
        <f t="shared" si="11"/>
        <v>21172825.13934461</v>
      </c>
      <c r="J62" s="16">
        <f t="shared" si="11"/>
        <v>2357222.6530579603</v>
      </c>
      <c r="K62" s="16">
        <f t="shared" si="11"/>
        <v>246935.67028369306</v>
      </c>
      <c r="L62" s="16">
        <f t="shared" si="11"/>
        <v>39206.534403097896</v>
      </c>
      <c r="M62" s="16">
        <f t="shared" si="11"/>
        <v>15979470.852748103</v>
      </c>
      <c r="N62" s="16">
        <f t="shared" si="11"/>
        <v>2306065.7287935005</v>
      </c>
      <c r="O62" s="16">
        <f t="shared" si="11"/>
        <v>1712723.0414428716</v>
      </c>
      <c r="P62" s="16">
        <f t="shared" si="11"/>
        <v>20866.57201123449</v>
      </c>
      <c r="Q62" s="16">
        <f t="shared" si="11"/>
        <v>0</v>
      </c>
      <c r="R62" s="16">
        <f t="shared" si="11"/>
        <v>557946.42572973063</v>
      </c>
      <c r="S62" s="17">
        <f t="shared" si="11"/>
        <v>68895.873794952247</v>
      </c>
      <c r="T62" s="12">
        <f t="shared" ref="T62:T67" si="12">SUM(B62:S62)</f>
        <v>59106622.893146165</v>
      </c>
    </row>
    <row r="63" spans="1:20" x14ac:dyDescent="0.2">
      <c r="A63" s="4" t="s">
        <v>24</v>
      </c>
      <c r="B63" s="16">
        <f t="shared" si="11"/>
        <v>1790411.2656082949</v>
      </c>
      <c r="C63" s="16">
        <f t="shared" si="11"/>
        <v>36919.319946976917</v>
      </c>
      <c r="D63" s="16">
        <f t="shared" si="11"/>
        <v>441367.7270863505</v>
      </c>
      <c r="E63" s="16">
        <f t="shared" si="11"/>
        <v>7447.5965152495637</v>
      </c>
      <c r="F63" s="16">
        <f t="shared" si="11"/>
        <v>1255.8085229663252</v>
      </c>
      <c r="G63" s="16">
        <f t="shared" si="11"/>
        <v>82384.762920387424</v>
      </c>
      <c r="H63" s="16">
        <f t="shared" si="11"/>
        <v>3415.3849698594445</v>
      </c>
      <c r="I63" s="16">
        <f t="shared" si="11"/>
        <v>3936543.5929230405</v>
      </c>
      <c r="J63" s="16">
        <f t="shared" si="11"/>
        <v>506286.89612979192</v>
      </c>
      <c r="K63" s="16">
        <f t="shared" si="11"/>
        <v>52025.750725895443</v>
      </c>
      <c r="L63" s="16">
        <f t="shared" si="11"/>
        <v>5916.7449789973898</v>
      </c>
      <c r="M63" s="16">
        <f t="shared" si="11"/>
        <v>2653696.219769612</v>
      </c>
      <c r="N63" s="16">
        <f t="shared" si="11"/>
        <v>450036.08003515401</v>
      </c>
      <c r="O63" s="16">
        <f t="shared" si="11"/>
        <v>342921.40765973536</v>
      </c>
      <c r="P63" s="16">
        <f t="shared" si="11"/>
        <v>4854.7103765621987</v>
      </c>
      <c r="Q63" s="16">
        <f t="shared" si="11"/>
        <v>0</v>
      </c>
      <c r="R63" s="16">
        <f t="shared" si="11"/>
        <v>82693.873138526717</v>
      </c>
      <c r="S63" s="17">
        <f t="shared" si="11"/>
        <v>13444.855707675357</v>
      </c>
      <c r="T63" s="12">
        <f t="shared" si="12"/>
        <v>10411621.997015074</v>
      </c>
    </row>
    <row r="64" spans="1:20" x14ac:dyDescent="0.2">
      <c r="A64" s="4" t="s">
        <v>25</v>
      </c>
      <c r="B64" s="16">
        <f t="shared" si="11"/>
        <v>2642919.0864162566</v>
      </c>
      <c r="C64" s="16">
        <f t="shared" si="11"/>
        <v>31407.426303148968</v>
      </c>
      <c r="D64" s="16">
        <f t="shared" si="11"/>
        <v>265906.44769060158</v>
      </c>
      <c r="E64" s="16">
        <f t="shared" si="11"/>
        <v>6168.7351361604033</v>
      </c>
      <c r="F64" s="16">
        <f t="shared" si="11"/>
        <v>0</v>
      </c>
      <c r="G64" s="16">
        <f t="shared" si="11"/>
        <v>18468.616890657086</v>
      </c>
      <c r="H64" s="16">
        <f t="shared" si="11"/>
        <v>0</v>
      </c>
      <c r="I64" s="16">
        <f t="shared" si="11"/>
        <v>3393674.9582019979</v>
      </c>
      <c r="J64" s="16">
        <f t="shared" si="11"/>
        <v>484533.56181629602</v>
      </c>
      <c r="K64" s="16">
        <f t="shared" si="11"/>
        <v>50491.972697419747</v>
      </c>
      <c r="L64" s="16">
        <f t="shared" si="11"/>
        <v>4074.0793285080572</v>
      </c>
      <c r="M64" s="16">
        <f t="shared" si="11"/>
        <v>2024727.8621104136</v>
      </c>
      <c r="N64" s="16">
        <f t="shared" si="11"/>
        <v>397336.20897355699</v>
      </c>
      <c r="O64" s="16">
        <f t="shared" si="11"/>
        <v>428014.63638946461</v>
      </c>
      <c r="P64" s="16">
        <f t="shared" si="11"/>
        <v>5452.1115562596851</v>
      </c>
      <c r="Q64" s="16">
        <f t="shared" si="11"/>
        <v>0</v>
      </c>
      <c r="R64" s="16">
        <f t="shared" si="11"/>
        <v>61439.144341428299</v>
      </c>
      <c r="S64" s="17">
        <f t="shared" si="11"/>
        <v>14526.260533749399</v>
      </c>
      <c r="T64" s="12">
        <f t="shared" si="12"/>
        <v>9829141.1083859187</v>
      </c>
    </row>
    <row r="65" spans="1:20" x14ac:dyDescent="0.2">
      <c r="A65" s="4" t="s">
        <v>26</v>
      </c>
      <c r="B65" s="16">
        <f t="shared" si="11"/>
        <v>2080949.6818546066</v>
      </c>
      <c r="C65" s="16">
        <f t="shared" si="11"/>
        <v>10635.649899088503</v>
      </c>
      <c r="D65" s="16">
        <f t="shared" si="11"/>
        <v>10544.236831836988</v>
      </c>
      <c r="E65" s="16">
        <f t="shared" si="11"/>
        <v>0</v>
      </c>
      <c r="F65" s="16">
        <f t="shared" si="11"/>
        <v>0</v>
      </c>
      <c r="G65" s="16">
        <f t="shared" si="11"/>
        <v>2173.0059023446629</v>
      </c>
      <c r="H65" s="16">
        <f t="shared" si="11"/>
        <v>0</v>
      </c>
      <c r="I65" s="16">
        <f t="shared" si="11"/>
        <v>364153.19878106564</v>
      </c>
      <c r="J65" s="16">
        <f t="shared" si="11"/>
        <v>57540.411143726888</v>
      </c>
      <c r="K65" s="16">
        <f t="shared" si="11"/>
        <v>9901.7253117199671</v>
      </c>
      <c r="L65" s="16">
        <f t="shared" si="11"/>
        <v>105.39390968574705</v>
      </c>
      <c r="M65" s="16">
        <f t="shared" si="11"/>
        <v>281422.95140345843</v>
      </c>
      <c r="N65" s="16">
        <f t="shared" si="11"/>
        <v>55291.639075975552</v>
      </c>
      <c r="O65" s="16">
        <f t="shared" si="11"/>
        <v>145604.82914496359</v>
      </c>
      <c r="P65" s="16">
        <f t="shared" si="11"/>
        <v>114.19517021073601</v>
      </c>
      <c r="Q65" s="16">
        <f t="shared" si="11"/>
        <v>0</v>
      </c>
      <c r="R65" s="16">
        <f t="shared" si="11"/>
        <v>17977.141873720971</v>
      </c>
      <c r="S65" s="17">
        <f t="shared" si="11"/>
        <v>815.02488021625561</v>
      </c>
      <c r="T65" s="12">
        <f t="shared" si="12"/>
        <v>3037229.0851826207</v>
      </c>
    </row>
    <row r="66" spans="1:20" x14ac:dyDescent="0.2">
      <c r="A66" s="4" t="s">
        <v>27</v>
      </c>
      <c r="B66" s="29">
        <f t="shared" si="11"/>
        <v>656666.5816158154</v>
      </c>
      <c r="C66" s="29">
        <f t="shared" si="11"/>
        <v>35.129432519344931</v>
      </c>
      <c r="D66" s="29">
        <f t="shared" si="11"/>
        <v>3541.134920470296</v>
      </c>
      <c r="E66" s="29">
        <f t="shared" si="11"/>
        <v>0</v>
      </c>
      <c r="F66" s="29">
        <f t="shared" si="11"/>
        <v>0</v>
      </c>
      <c r="G66" s="29">
        <f t="shared" si="11"/>
        <v>0</v>
      </c>
      <c r="H66" s="29">
        <f t="shared" si="11"/>
        <v>0</v>
      </c>
      <c r="I66" s="29">
        <f t="shared" si="11"/>
        <v>16952.816962495101</v>
      </c>
      <c r="J66" s="29">
        <f t="shared" si="11"/>
        <v>0</v>
      </c>
      <c r="K66" s="29">
        <f t="shared" si="11"/>
        <v>0</v>
      </c>
      <c r="L66" s="29">
        <f t="shared" si="11"/>
        <v>0</v>
      </c>
      <c r="M66" s="29">
        <f t="shared" si="11"/>
        <v>1585.3570902266561</v>
      </c>
      <c r="N66" s="29">
        <f t="shared" si="11"/>
        <v>0</v>
      </c>
      <c r="O66" s="29">
        <f t="shared" si="11"/>
        <v>926.89624869768943</v>
      </c>
      <c r="P66" s="29">
        <f t="shared" si="11"/>
        <v>0</v>
      </c>
      <c r="Q66" s="29">
        <f t="shared" si="11"/>
        <v>0</v>
      </c>
      <c r="R66" s="29">
        <f t="shared" si="11"/>
        <v>0</v>
      </c>
      <c r="S66" s="30">
        <f t="shared" si="11"/>
        <v>0</v>
      </c>
      <c r="T66" s="31">
        <f t="shared" si="12"/>
        <v>679707.91627022438</v>
      </c>
    </row>
    <row r="67" spans="1:20" x14ac:dyDescent="0.2">
      <c r="A67" s="4"/>
      <c r="B67" s="16">
        <f>SUM(B62:B66)</f>
        <v>15336264.36648638</v>
      </c>
      <c r="C67" s="16">
        <f t="shared" ref="C67:S67" si="13">SUM(C62:C66)</f>
        <v>415159.63351361838</v>
      </c>
      <c r="D67" s="16">
        <f t="shared" si="13"/>
        <v>5115927.5419684388</v>
      </c>
      <c r="E67" s="16">
        <f t="shared" si="13"/>
        <v>51962.598615221206</v>
      </c>
      <c r="F67" s="16">
        <f t="shared" si="13"/>
        <v>15014.859416339788</v>
      </c>
      <c r="G67" s="16">
        <f t="shared" si="13"/>
        <v>1708630.2877992087</v>
      </c>
      <c r="H67" s="16">
        <f t="shared" si="13"/>
        <v>94122.712200791124</v>
      </c>
      <c r="I67" s="16">
        <f t="shared" si="13"/>
        <v>28884149.70621321</v>
      </c>
      <c r="J67" s="16">
        <f t="shared" si="13"/>
        <v>3405583.5221477752</v>
      </c>
      <c r="K67" s="16">
        <f t="shared" si="13"/>
        <v>359355.11901872826</v>
      </c>
      <c r="L67" s="16">
        <f t="shared" si="13"/>
        <v>49302.752620289095</v>
      </c>
      <c r="M67" s="16">
        <f t="shared" si="13"/>
        <v>20940903.243121814</v>
      </c>
      <c r="N67" s="16">
        <f t="shared" si="13"/>
        <v>3208729.6568781869</v>
      </c>
      <c r="O67" s="16">
        <f t="shared" si="13"/>
        <v>2630190.810885733</v>
      </c>
      <c r="P67" s="16">
        <f t="shared" si="13"/>
        <v>31287.58911426711</v>
      </c>
      <c r="Q67" s="16">
        <f t="shared" si="13"/>
        <v>0</v>
      </c>
      <c r="R67" s="16">
        <f t="shared" si="13"/>
        <v>720056.58508340653</v>
      </c>
      <c r="S67" s="17">
        <f t="shared" si="13"/>
        <v>97682.014916593253</v>
      </c>
      <c r="T67" s="12">
        <f t="shared" si="12"/>
        <v>83064323</v>
      </c>
    </row>
    <row r="68" spans="1:20" x14ac:dyDescent="0.2">
      <c r="A68" s="4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7"/>
      <c r="T68" s="12"/>
    </row>
    <row r="69" spans="1:20" x14ac:dyDescent="0.2">
      <c r="A69" s="4" t="s">
        <v>28</v>
      </c>
      <c r="B69" s="16">
        <f t="shared" ref="B69:S69" si="14">B33*B15</f>
        <v>6827.3579823695336</v>
      </c>
      <c r="C69" s="16">
        <f t="shared" si="14"/>
        <v>0</v>
      </c>
      <c r="D69" s="16">
        <f t="shared" si="14"/>
        <v>0</v>
      </c>
      <c r="E69" s="16">
        <f t="shared" si="14"/>
        <v>0</v>
      </c>
      <c r="F69" s="16">
        <f t="shared" si="14"/>
        <v>0</v>
      </c>
      <c r="G69" s="16">
        <f t="shared" si="14"/>
        <v>0</v>
      </c>
      <c r="H69" s="16">
        <f t="shared" si="14"/>
        <v>0</v>
      </c>
      <c r="I69" s="16">
        <f t="shared" si="14"/>
        <v>0</v>
      </c>
      <c r="J69" s="16">
        <f t="shared" si="14"/>
        <v>0</v>
      </c>
      <c r="K69" s="16">
        <f t="shared" si="14"/>
        <v>0</v>
      </c>
      <c r="L69" s="16">
        <f t="shared" si="14"/>
        <v>0</v>
      </c>
      <c r="M69" s="16">
        <f t="shared" si="14"/>
        <v>0</v>
      </c>
      <c r="N69" s="16">
        <f t="shared" si="14"/>
        <v>0</v>
      </c>
      <c r="O69" s="16">
        <f t="shared" si="14"/>
        <v>0</v>
      </c>
      <c r="P69" s="16">
        <f t="shared" si="14"/>
        <v>0</v>
      </c>
      <c r="Q69" s="16">
        <f t="shared" si="14"/>
        <v>0</v>
      </c>
      <c r="R69" s="16">
        <f t="shared" si="14"/>
        <v>0</v>
      </c>
      <c r="S69" s="17">
        <f t="shared" si="14"/>
        <v>0</v>
      </c>
      <c r="T69" s="12">
        <f>SUM(B69:S69)</f>
        <v>6827.3579823695336</v>
      </c>
    </row>
    <row r="70" spans="1:20" x14ac:dyDescent="0.2">
      <c r="A70" s="4" t="s">
        <v>42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7"/>
      <c r="T70" s="12"/>
    </row>
    <row r="71" spans="1:20" x14ac:dyDescent="0.2">
      <c r="A71" s="4" t="s">
        <v>29</v>
      </c>
      <c r="B71" s="16">
        <f t="shared" ref="B71:S75" si="15">B$15*B35</f>
        <v>12586088.057314349</v>
      </c>
      <c r="C71" s="16">
        <f t="shared" si="15"/>
        <v>441038.85383062542</v>
      </c>
      <c r="D71" s="16">
        <f t="shared" si="15"/>
        <v>6344704.4213004839</v>
      </c>
      <c r="E71" s="16">
        <f t="shared" si="15"/>
        <v>45726.071651815546</v>
      </c>
      <c r="F71" s="16">
        <f t="shared" si="15"/>
        <v>16122.85292257284</v>
      </c>
      <c r="G71" s="16">
        <f t="shared" si="15"/>
        <v>2231143.3605183628</v>
      </c>
      <c r="H71" s="16">
        <f t="shared" si="15"/>
        <v>109604.1594710689</v>
      </c>
      <c r="I71" s="16">
        <f t="shared" si="15"/>
        <v>28188948.361309625</v>
      </c>
      <c r="J71" s="16">
        <f t="shared" si="15"/>
        <v>2928750.4315447314</v>
      </c>
      <c r="K71" s="16">
        <f t="shared" si="15"/>
        <v>319939.56362863863</v>
      </c>
      <c r="L71" s="16">
        <f t="shared" si="15"/>
        <v>41131.408257677555</v>
      </c>
      <c r="M71" s="16">
        <f t="shared" si="15"/>
        <v>20474681.964849185</v>
      </c>
      <c r="N71" s="16">
        <f t="shared" si="15"/>
        <v>2853917.3765558214</v>
      </c>
      <c r="O71" s="16">
        <f t="shared" si="15"/>
        <v>2261036.4422769989</v>
      </c>
      <c r="P71" s="16">
        <f t="shared" si="15"/>
        <v>28045.241538734372</v>
      </c>
      <c r="Q71" s="16">
        <f t="shared" si="15"/>
        <v>1107.1645064982176</v>
      </c>
      <c r="R71" s="16">
        <f t="shared" si="15"/>
        <v>729097.51774820511</v>
      </c>
      <c r="S71" s="17">
        <f t="shared" si="15"/>
        <v>90969.459035650943</v>
      </c>
      <c r="T71" s="12">
        <f t="shared" ref="T71:T76" si="16">SUM(B71:S71)</f>
        <v>79692052.708261028</v>
      </c>
    </row>
    <row r="72" spans="1:20" x14ac:dyDescent="0.2">
      <c r="A72" s="4" t="s">
        <v>30</v>
      </c>
      <c r="B72" s="16">
        <f t="shared" si="15"/>
        <v>2404978.7473301264</v>
      </c>
      <c r="C72" s="16">
        <f t="shared" si="15"/>
        <v>43738.473685530087</v>
      </c>
      <c r="D72" s="16">
        <f t="shared" si="15"/>
        <v>154034.43754224718</v>
      </c>
      <c r="E72" s="16">
        <f t="shared" si="15"/>
        <v>1972.2450032663057</v>
      </c>
      <c r="F72" s="16">
        <f t="shared" si="15"/>
        <v>176.40479764136992</v>
      </c>
      <c r="G72" s="16">
        <f t="shared" si="15"/>
        <v>35858.709701870641</v>
      </c>
      <c r="H72" s="16">
        <f t="shared" si="15"/>
        <v>3063.7845582919358</v>
      </c>
      <c r="I72" s="16">
        <f t="shared" si="15"/>
        <v>3347044.1658883407</v>
      </c>
      <c r="J72" s="16">
        <f t="shared" si="15"/>
        <v>347300.97851219762</v>
      </c>
      <c r="K72" s="16">
        <f t="shared" si="15"/>
        <v>48631.679655849395</v>
      </c>
      <c r="L72" s="16">
        <f t="shared" si="15"/>
        <v>3402.7374804671949</v>
      </c>
      <c r="M72" s="16">
        <f t="shared" si="15"/>
        <v>2004174.6892416808</v>
      </c>
      <c r="N72" s="16">
        <f t="shared" si="15"/>
        <v>320798.28042188368</v>
      </c>
      <c r="O72" s="16">
        <f t="shared" si="15"/>
        <v>313947.04152114841</v>
      </c>
      <c r="P72" s="16">
        <f t="shared" si="15"/>
        <v>5008.646494697462</v>
      </c>
      <c r="Q72" s="16">
        <f t="shared" si="15"/>
        <v>0</v>
      </c>
      <c r="R72" s="16">
        <f t="shared" si="15"/>
        <v>63457.302587602506</v>
      </c>
      <c r="S72" s="17">
        <f t="shared" si="15"/>
        <v>10205.815484035702</v>
      </c>
      <c r="T72" s="12">
        <f t="shared" si="16"/>
        <v>9107794.1399068758</v>
      </c>
    </row>
    <row r="73" spans="1:20" x14ac:dyDescent="0.2">
      <c r="A73" s="4" t="s">
        <v>31</v>
      </c>
      <c r="B73" s="16">
        <f t="shared" si="15"/>
        <v>2919800.4106424344</v>
      </c>
      <c r="C73" s="16">
        <f t="shared" si="15"/>
        <v>34690.692706150956</v>
      </c>
      <c r="D73" s="16">
        <f t="shared" si="15"/>
        <v>80772.828090994328</v>
      </c>
      <c r="E73" s="16">
        <f t="shared" si="15"/>
        <v>1454.9501181940941</v>
      </c>
      <c r="F73" s="16">
        <f t="shared" si="15"/>
        <v>0</v>
      </c>
      <c r="G73" s="16">
        <f t="shared" si="15"/>
        <v>4087.081388431644</v>
      </c>
      <c r="H73" s="16">
        <f t="shared" si="15"/>
        <v>313.5161432401361</v>
      </c>
      <c r="I73" s="16">
        <f t="shared" si="15"/>
        <v>681221.70813517598</v>
      </c>
      <c r="J73" s="16">
        <f t="shared" si="15"/>
        <v>61221.410747290109</v>
      </c>
      <c r="K73" s="16">
        <f t="shared" si="15"/>
        <v>14844.136586960261</v>
      </c>
      <c r="L73" s="16">
        <f t="shared" si="15"/>
        <v>175.81777866415925</v>
      </c>
      <c r="M73" s="16">
        <f t="shared" si="15"/>
        <v>405763.95664611121</v>
      </c>
      <c r="N73" s="16">
        <f t="shared" si="15"/>
        <v>64888.165945663291</v>
      </c>
      <c r="O73" s="16">
        <f t="shared" si="15"/>
        <v>375536.54519142193</v>
      </c>
      <c r="P73" s="16">
        <f t="shared" si="15"/>
        <v>6373.5573006701525</v>
      </c>
      <c r="Q73" s="16">
        <f t="shared" si="15"/>
        <v>0</v>
      </c>
      <c r="R73" s="16">
        <f t="shared" si="15"/>
        <v>51156.552611326195</v>
      </c>
      <c r="S73" s="17">
        <f t="shared" si="15"/>
        <v>11247.942122492765</v>
      </c>
      <c r="T73" s="12">
        <f t="shared" si="16"/>
        <v>4713549.2721552206</v>
      </c>
    </row>
    <row r="74" spans="1:20" x14ac:dyDescent="0.2">
      <c r="A74" s="4" t="s">
        <v>32</v>
      </c>
      <c r="B74" s="16">
        <f t="shared" si="15"/>
        <v>1789051.4428365964</v>
      </c>
      <c r="C74" s="16">
        <f t="shared" si="15"/>
        <v>8307.425819773227</v>
      </c>
      <c r="D74" s="16">
        <f t="shared" si="15"/>
        <v>11205.111808391472</v>
      </c>
      <c r="E74" s="16">
        <f t="shared" si="15"/>
        <v>0</v>
      </c>
      <c r="F74" s="16">
        <f t="shared" si="15"/>
        <v>0</v>
      </c>
      <c r="G74" s="16">
        <f t="shared" si="15"/>
        <v>1972.4882187335747</v>
      </c>
      <c r="H74" s="16">
        <f t="shared" si="15"/>
        <v>0</v>
      </c>
      <c r="I74" s="16">
        <f t="shared" si="15"/>
        <v>60133.872344272866</v>
      </c>
      <c r="J74" s="16">
        <f t="shared" si="15"/>
        <v>0</v>
      </c>
      <c r="K74" s="16">
        <f t="shared" si="15"/>
        <v>8.3267720799687339</v>
      </c>
      <c r="L74" s="16">
        <f t="shared" si="15"/>
        <v>0</v>
      </c>
      <c r="M74" s="16">
        <f t="shared" si="15"/>
        <v>19157.303443311575</v>
      </c>
      <c r="N74" s="16">
        <f t="shared" si="15"/>
        <v>22.862896341654157</v>
      </c>
      <c r="O74" s="16">
        <f t="shared" si="15"/>
        <v>83274.765341606937</v>
      </c>
      <c r="P74" s="16">
        <f t="shared" si="15"/>
        <v>253.3131408464603</v>
      </c>
      <c r="Q74" s="16">
        <f t="shared" si="15"/>
        <v>0</v>
      </c>
      <c r="R74" s="16">
        <f t="shared" si="15"/>
        <v>16261.377380669475</v>
      </c>
      <c r="S74" s="17">
        <f t="shared" si="15"/>
        <v>563.21675628971695</v>
      </c>
      <c r="T74" s="12">
        <f t="shared" si="16"/>
        <v>1990211.5067589136</v>
      </c>
    </row>
    <row r="75" spans="1:20" x14ac:dyDescent="0.2">
      <c r="A75" s="4" t="s">
        <v>33</v>
      </c>
      <c r="B75" s="29">
        <f t="shared" si="15"/>
        <v>524527.37697498093</v>
      </c>
      <c r="C75" s="29">
        <f t="shared" si="15"/>
        <v>269.5188594347793</v>
      </c>
      <c r="D75" s="29">
        <f t="shared" si="15"/>
        <v>2400.5767643929566</v>
      </c>
      <c r="E75" s="29">
        <f t="shared" si="15"/>
        <v>0</v>
      </c>
      <c r="F75" s="29">
        <f t="shared" si="15"/>
        <v>0</v>
      </c>
      <c r="G75" s="29">
        <f t="shared" si="15"/>
        <v>0</v>
      </c>
      <c r="H75" s="29">
        <f t="shared" si="15"/>
        <v>0</v>
      </c>
      <c r="I75" s="29">
        <f t="shared" si="15"/>
        <v>20066.80135802841</v>
      </c>
      <c r="J75" s="29">
        <f t="shared" si="15"/>
        <v>0</v>
      </c>
      <c r="K75" s="29">
        <f t="shared" si="15"/>
        <v>0</v>
      </c>
      <c r="L75" s="29">
        <f t="shared" si="15"/>
        <v>0</v>
      </c>
      <c r="M75" s="29">
        <f t="shared" si="15"/>
        <v>0</v>
      </c>
      <c r="N75" s="29">
        <f t="shared" si="15"/>
        <v>0</v>
      </c>
      <c r="O75" s="29">
        <f t="shared" si="15"/>
        <v>2342.4826873774041</v>
      </c>
      <c r="P75" s="29">
        <f t="shared" si="15"/>
        <v>0</v>
      </c>
      <c r="Q75" s="29">
        <f t="shared" si="15"/>
        <v>0</v>
      </c>
      <c r="R75" s="29">
        <f t="shared" si="15"/>
        <v>203.61627372761578</v>
      </c>
      <c r="S75" s="30">
        <f t="shared" si="15"/>
        <v>0</v>
      </c>
      <c r="T75" s="31">
        <f t="shared" si="16"/>
        <v>549810.372917942</v>
      </c>
    </row>
    <row r="76" spans="1:20" x14ac:dyDescent="0.2">
      <c r="A76" s="4"/>
      <c r="B76" s="16">
        <f>SUM(B71:B75)</f>
        <v>20224446.035098489</v>
      </c>
      <c r="C76" s="16">
        <f t="shared" ref="C76:S76" si="17">SUM(C71:C75)</f>
        <v>528044.96490151447</v>
      </c>
      <c r="D76" s="16">
        <f t="shared" si="17"/>
        <v>6593117.37550651</v>
      </c>
      <c r="E76" s="16">
        <f t="shared" si="17"/>
        <v>49153.266773275944</v>
      </c>
      <c r="F76" s="16">
        <f t="shared" si="17"/>
        <v>16299.257720214209</v>
      </c>
      <c r="G76" s="16">
        <f t="shared" si="17"/>
        <v>2273061.6398273986</v>
      </c>
      <c r="H76" s="16">
        <f t="shared" si="17"/>
        <v>112981.46017260097</v>
      </c>
      <c r="I76" s="16">
        <f t="shared" si="17"/>
        <v>32297414.909035444</v>
      </c>
      <c r="J76" s="16">
        <f t="shared" si="17"/>
        <v>3337272.8208042192</v>
      </c>
      <c r="K76" s="16">
        <f t="shared" si="17"/>
        <v>383423.7066435283</v>
      </c>
      <c r="L76" s="16">
        <f t="shared" si="17"/>
        <v>44709.963516808908</v>
      </c>
      <c r="M76" s="16">
        <f t="shared" si="17"/>
        <v>22903777.91418029</v>
      </c>
      <c r="N76" s="16">
        <f t="shared" si="17"/>
        <v>3239626.6858197101</v>
      </c>
      <c r="O76" s="16">
        <f t="shared" si="17"/>
        <v>3036137.2770185536</v>
      </c>
      <c r="P76" s="16">
        <f t="shared" si="17"/>
        <v>39680.758474948445</v>
      </c>
      <c r="Q76" s="16">
        <f t="shared" si="17"/>
        <v>1107.1645064982176</v>
      </c>
      <c r="R76" s="16">
        <f t="shared" si="17"/>
        <v>860176.36660153093</v>
      </c>
      <c r="S76" s="17">
        <f t="shared" si="17"/>
        <v>112986.43339846913</v>
      </c>
      <c r="T76" s="12">
        <f t="shared" si="16"/>
        <v>96053417.999999985</v>
      </c>
    </row>
    <row r="77" spans="1:20" x14ac:dyDescent="0.2">
      <c r="A77" s="4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7"/>
      <c r="T77" s="12"/>
    </row>
    <row r="78" spans="1:20" x14ac:dyDescent="0.2">
      <c r="A78" s="4" t="s">
        <v>43</v>
      </c>
      <c r="B78" s="16">
        <f>B67+B76</f>
        <v>35560710.401584871</v>
      </c>
      <c r="C78" s="16">
        <f t="shared" ref="C78:S78" si="18">C67+C76</f>
        <v>943204.59841513284</v>
      </c>
      <c r="D78" s="16">
        <f t="shared" si="18"/>
        <v>11709044.917474948</v>
      </c>
      <c r="E78" s="16">
        <f t="shared" si="18"/>
        <v>101115.86538849716</v>
      </c>
      <c r="F78" s="16">
        <f t="shared" si="18"/>
        <v>31314.117136553999</v>
      </c>
      <c r="G78" s="16">
        <f t="shared" si="18"/>
        <v>3981691.927626607</v>
      </c>
      <c r="H78" s="16">
        <f t="shared" si="18"/>
        <v>207104.1723733921</v>
      </c>
      <c r="I78" s="16">
        <f t="shared" si="18"/>
        <v>61181564.61524865</v>
      </c>
      <c r="J78" s="16">
        <f t="shared" si="18"/>
        <v>6742856.3429519944</v>
      </c>
      <c r="K78" s="16">
        <f t="shared" si="18"/>
        <v>742778.82566225657</v>
      </c>
      <c r="L78" s="16">
        <f t="shared" si="18"/>
        <v>94012.716137098003</v>
      </c>
      <c r="M78" s="16">
        <f t="shared" si="18"/>
        <v>43844681.157302104</v>
      </c>
      <c r="N78" s="16">
        <f t="shared" si="18"/>
        <v>6448356.342697897</v>
      </c>
      <c r="O78" s="16">
        <f t="shared" si="18"/>
        <v>5666328.0879042866</v>
      </c>
      <c r="P78" s="16">
        <f t="shared" si="18"/>
        <v>70968.347589215555</v>
      </c>
      <c r="Q78" s="16">
        <f t="shared" si="18"/>
        <v>1107.1645064982176</v>
      </c>
      <c r="R78" s="16">
        <f t="shared" si="18"/>
        <v>1580232.9516849373</v>
      </c>
      <c r="S78" s="17">
        <f t="shared" si="18"/>
        <v>210668.44831506239</v>
      </c>
      <c r="T78" s="12">
        <f>SUM(B78:S78)</f>
        <v>179117741</v>
      </c>
    </row>
    <row r="79" spans="1:20" x14ac:dyDescent="0.2">
      <c r="A79" s="4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7"/>
      <c r="T79" s="12"/>
    </row>
    <row r="80" spans="1:20" x14ac:dyDescent="0.2">
      <c r="A80" s="4" t="s">
        <v>19</v>
      </c>
      <c r="B80" s="16">
        <f>B43*B$14</f>
        <v>4075621.4771661269</v>
      </c>
      <c r="C80" s="16">
        <f t="shared" ref="C80:S82" si="19">C43*C$14</f>
        <v>110328.92224380553</v>
      </c>
      <c r="D80" s="16">
        <f t="shared" si="19"/>
        <v>1280332.1638862786</v>
      </c>
      <c r="E80" s="16">
        <f t="shared" si="19"/>
        <v>13004.364463805914</v>
      </c>
      <c r="F80" s="16">
        <f t="shared" si="19"/>
        <v>3757.6778187858831</v>
      </c>
      <c r="G80" s="16">
        <f t="shared" si="19"/>
        <v>427608.54130820517</v>
      </c>
      <c r="H80" s="16">
        <f t="shared" si="19"/>
        <v>23555.520439704414</v>
      </c>
      <c r="I80" s="16">
        <f t="shared" si="19"/>
        <v>8411267.6809648219</v>
      </c>
      <c r="J80" s="16">
        <f t="shared" si="19"/>
        <v>991729.89013092197</v>
      </c>
      <c r="K80" s="16">
        <f t="shared" si="19"/>
        <v>104646.73979796274</v>
      </c>
      <c r="L80" s="16">
        <f t="shared" si="19"/>
        <v>14357.308555579062</v>
      </c>
      <c r="M80" s="16">
        <f t="shared" si="19"/>
        <v>6098138.4063797779</v>
      </c>
      <c r="N80" s="16">
        <f t="shared" si="19"/>
        <v>934404.65910780069</v>
      </c>
      <c r="O80" s="16">
        <f t="shared" si="19"/>
        <v>696478.01087266835</v>
      </c>
      <c r="P80" s="16">
        <f t="shared" si="19"/>
        <v>8284.995043370187</v>
      </c>
      <c r="Q80" s="16">
        <f t="shared" si="19"/>
        <v>0</v>
      </c>
      <c r="R80" s="16">
        <f t="shared" si="19"/>
        <v>190671.93757162162</v>
      </c>
      <c r="S80" s="17">
        <f t="shared" si="19"/>
        <v>25866.326946915513</v>
      </c>
      <c r="T80" s="12">
        <f>SUM(B80:S80)</f>
        <v>23410054.622698154</v>
      </c>
    </row>
    <row r="81" spans="1:20" x14ac:dyDescent="0.2">
      <c r="A81" s="4" t="s">
        <v>246</v>
      </c>
      <c r="B81" s="16">
        <f t="shared" ref="B81:S82" si="20">B44*B$14</f>
        <v>6561597.7522662077</v>
      </c>
      <c r="C81" s="16">
        <f t="shared" si="20"/>
        <v>177625.42774415732</v>
      </c>
      <c r="D81" s="16">
        <f t="shared" si="20"/>
        <v>2251769.4122535056</v>
      </c>
      <c r="E81" s="16">
        <f t="shared" si="19"/>
        <v>22871.275869935558</v>
      </c>
      <c r="F81" s="16">
        <f t="shared" si="19"/>
        <v>6608.772482729788</v>
      </c>
      <c r="G81" s="16">
        <f t="shared" si="19"/>
        <v>752051.58543660585</v>
      </c>
      <c r="H81" s="16">
        <f t="shared" si="19"/>
        <v>41427.999633187297</v>
      </c>
      <c r="I81" s="16">
        <f t="shared" si="19"/>
        <v>13089868.239220679</v>
      </c>
      <c r="J81" s="16">
        <f t="shared" si="19"/>
        <v>1543359.9408670228</v>
      </c>
      <c r="K81" s="16">
        <f t="shared" si="19"/>
        <v>162854.41000995671</v>
      </c>
      <c r="L81" s="16">
        <f t="shared" si="19"/>
        <v>22343.276232627089</v>
      </c>
      <c r="M81" s="16">
        <f t="shared" si="19"/>
        <v>9490106.7558090352</v>
      </c>
      <c r="N81" s="16">
        <f t="shared" si="19"/>
        <v>1454148.688849245</v>
      </c>
      <c r="O81" s="16">
        <f t="shared" si="19"/>
        <v>1207681.7527792393</v>
      </c>
      <c r="P81" s="16">
        <f t="shared" si="19"/>
        <v>14366.049149502682</v>
      </c>
      <c r="Q81" s="16">
        <f t="shared" si="20"/>
        <v>0</v>
      </c>
      <c r="R81" s="16">
        <f t="shared" si="20"/>
        <v>330622.09599953663</v>
      </c>
      <c r="S81" s="17">
        <f t="shared" si="20"/>
        <v>44851.798014514563</v>
      </c>
      <c r="T81" s="12">
        <f t="shared" ref="T81:T83" si="21">SUM(B81:S81)</f>
        <v>37174155.232617691</v>
      </c>
    </row>
    <row r="82" spans="1:20" x14ac:dyDescent="0.2">
      <c r="A82" s="4" t="s">
        <v>35</v>
      </c>
      <c r="B82" s="29">
        <f t="shared" si="20"/>
        <v>4699045.1370540448</v>
      </c>
      <c r="C82" s="29">
        <f t="shared" si="20"/>
        <v>127205.28352565554</v>
      </c>
      <c r="D82" s="29">
        <f t="shared" si="20"/>
        <v>1583825.9658286553</v>
      </c>
      <c r="E82" s="29">
        <f t="shared" si="19"/>
        <v>16086.958281479741</v>
      </c>
      <c r="F82" s="29">
        <f t="shared" si="19"/>
        <v>4648.4091148241196</v>
      </c>
      <c r="G82" s="29">
        <f t="shared" si="19"/>
        <v>528970.16105439782</v>
      </c>
      <c r="H82" s="29">
        <f t="shared" si="19"/>
        <v>29139.19212789942</v>
      </c>
      <c r="I82" s="29">
        <f t="shared" si="19"/>
        <v>7383013.786027709</v>
      </c>
      <c r="J82" s="29">
        <f t="shared" si="19"/>
        <v>870493.69114983035</v>
      </c>
      <c r="K82" s="29">
        <f t="shared" si="19"/>
        <v>91853.969210808733</v>
      </c>
      <c r="L82" s="29">
        <f t="shared" si="19"/>
        <v>12602.167832082943</v>
      </c>
      <c r="M82" s="29">
        <f t="shared" si="19"/>
        <v>5352658.0809330009</v>
      </c>
      <c r="N82" s="29">
        <f t="shared" si="19"/>
        <v>820176.30892114108</v>
      </c>
      <c r="O82" s="29">
        <f t="shared" si="19"/>
        <v>726031.04723382555</v>
      </c>
      <c r="P82" s="29">
        <f t="shared" si="19"/>
        <v>8636.5449213942447</v>
      </c>
      <c r="Q82" s="29">
        <f t="shared" si="20"/>
        <v>0</v>
      </c>
      <c r="R82" s="29">
        <f t="shared" si="20"/>
        <v>198762.55151224838</v>
      </c>
      <c r="S82" s="30">
        <f t="shared" si="20"/>
        <v>26963.889955163202</v>
      </c>
      <c r="T82" s="31">
        <f t="shared" si="21"/>
        <v>22480113.144684162</v>
      </c>
    </row>
    <row r="83" spans="1:20" x14ac:dyDescent="0.2">
      <c r="A83" s="4" t="s">
        <v>36</v>
      </c>
      <c r="B83" s="16">
        <f>SUM(B80:B82)</f>
        <v>15336264.36648638</v>
      </c>
      <c r="C83" s="16">
        <f t="shared" ref="C83:S83" si="22">SUM(C80:C82)</f>
        <v>415159.63351361838</v>
      </c>
      <c r="D83" s="16">
        <f t="shared" si="22"/>
        <v>5115927.5419684397</v>
      </c>
      <c r="E83" s="16">
        <f t="shared" si="22"/>
        <v>51962.598615221214</v>
      </c>
      <c r="F83" s="16">
        <f t="shared" si="22"/>
        <v>15014.85941633979</v>
      </c>
      <c r="G83" s="16">
        <f t="shared" si="22"/>
        <v>1708630.2877992089</v>
      </c>
      <c r="H83" s="16">
        <f t="shared" si="22"/>
        <v>94122.712200791138</v>
      </c>
      <c r="I83" s="16">
        <f t="shared" si="22"/>
        <v>28884149.706213206</v>
      </c>
      <c r="J83" s="16">
        <f t="shared" si="22"/>
        <v>3405583.5221477752</v>
      </c>
      <c r="K83" s="16">
        <f t="shared" si="22"/>
        <v>359355.1190187282</v>
      </c>
      <c r="L83" s="16">
        <f t="shared" si="22"/>
        <v>49302.752620289095</v>
      </c>
      <c r="M83" s="16">
        <f t="shared" si="22"/>
        <v>20940903.243121814</v>
      </c>
      <c r="N83" s="16">
        <f t="shared" si="22"/>
        <v>3208729.6568781869</v>
      </c>
      <c r="O83" s="16">
        <f t="shared" si="22"/>
        <v>2630190.810885733</v>
      </c>
      <c r="P83" s="16">
        <f t="shared" si="22"/>
        <v>31287.589114267113</v>
      </c>
      <c r="Q83" s="16">
        <f t="shared" si="22"/>
        <v>0</v>
      </c>
      <c r="R83" s="16">
        <f t="shared" si="22"/>
        <v>720056.58508340665</v>
      </c>
      <c r="S83" s="17">
        <f t="shared" si="22"/>
        <v>97682.014916593282</v>
      </c>
      <c r="T83" s="12">
        <f t="shared" si="21"/>
        <v>83064323</v>
      </c>
    </row>
    <row r="84" spans="1:20" x14ac:dyDescent="0.2">
      <c r="A84" s="4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7"/>
      <c r="T84" s="12"/>
    </row>
    <row r="85" spans="1:20" x14ac:dyDescent="0.2">
      <c r="A85" s="4" t="s">
        <v>37</v>
      </c>
      <c r="B85" s="16">
        <f>B48*B$15</f>
        <v>5376056.9649600014</v>
      </c>
      <c r="C85" s="16">
        <f t="shared" ref="C85:S87" si="23">C48*C$15</f>
        <v>140364.77471097375</v>
      </c>
      <c r="D85" s="16">
        <f t="shared" si="23"/>
        <v>1698996.9782627383</v>
      </c>
      <c r="E85" s="16">
        <f t="shared" si="23"/>
        <v>12666.428786750124</v>
      </c>
      <c r="F85" s="16">
        <f t="shared" si="23"/>
        <v>4200.1966653054023</v>
      </c>
      <c r="G85" s="16">
        <f t="shared" si="23"/>
        <v>585750.96384887374</v>
      </c>
      <c r="H85" s="16">
        <f t="shared" si="23"/>
        <v>29114.476278865612</v>
      </c>
      <c r="I85" s="16">
        <f t="shared" si="23"/>
        <v>8491275.7531424835</v>
      </c>
      <c r="J85" s="16">
        <f t="shared" si="23"/>
        <v>877398.51207065501</v>
      </c>
      <c r="K85" s="16">
        <f t="shared" si="23"/>
        <v>100805.4803324642</v>
      </c>
      <c r="L85" s="16">
        <f t="shared" si="23"/>
        <v>11754.644456945565</v>
      </c>
      <c r="M85" s="16">
        <f t="shared" si="23"/>
        <v>6021605.5868803151</v>
      </c>
      <c r="N85" s="16">
        <f t="shared" si="23"/>
        <v>851726.48040133144</v>
      </c>
      <c r="O85" s="16">
        <f t="shared" si="23"/>
        <v>700419.13254570379</v>
      </c>
      <c r="P85" s="16">
        <f t="shared" si="23"/>
        <v>9154.1191632387217</v>
      </c>
      <c r="Q85" s="16">
        <f t="shared" si="23"/>
        <v>255.41638353993795</v>
      </c>
      <c r="R85" s="16">
        <f t="shared" si="23"/>
        <v>198437.66258256635</v>
      </c>
      <c r="S85" s="17">
        <f t="shared" si="23"/>
        <v>26065.310112756499</v>
      </c>
      <c r="T85" s="12">
        <f t="shared" ref="T85:T88" si="24">SUM(B85:S85)</f>
        <v>25136048.881585501</v>
      </c>
    </row>
    <row r="86" spans="1:20" x14ac:dyDescent="0.2">
      <c r="A86" s="4" t="s">
        <v>247</v>
      </c>
      <c r="B86" s="16">
        <f t="shared" ref="B86:S87" si="25">B49*B$15</f>
        <v>7931216.1143091097</v>
      </c>
      <c r="C86" s="16">
        <f t="shared" si="25"/>
        <v>207078.04443387737</v>
      </c>
      <c r="D86" s="16">
        <f t="shared" si="25"/>
        <v>2626764.9197176662</v>
      </c>
      <c r="E86" s="16">
        <f t="shared" si="23"/>
        <v>19583.160665275755</v>
      </c>
      <c r="F86" s="16">
        <f t="shared" si="23"/>
        <v>6493.7898051006341</v>
      </c>
      <c r="G86" s="16">
        <f t="shared" si="23"/>
        <v>905610.84169926855</v>
      </c>
      <c r="H86" s="16">
        <f t="shared" si="23"/>
        <v>45012.961131617551</v>
      </c>
      <c r="I86" s="16">
        <f t="shared" si="23"/>
        <v>12893579.475298405</v>
      </c>
      <c r="J86" s="16">
        <f t="shared" si="23"/>
        <v>1332285.9574669765</v>
      </c>
      <c r="K86" s="16">
        <f t="shared" si="23"/>
        <v>153068.10307405732</v>
      </c>
      <c r="L86" s="16">
        <f t="shared" si="23"/>
        <v>17848.842378415728</v>
      </c>
      <c r="M86" s="16">
        <f t="shared" si="23"/>
        <v>9143508.2855022009</v>
      </c>
      <c r="N86" s="16">
        <f t="shared" si="23"/>
        <v>1293304.2555126734</v>
      </c>
      <c r="O86" s="16">
        <f t="shared" si="23"/>
        <v>1209806.1593187421</v>
      </c>
      <c r="P86" s="16">
        <f t="shared" si="23"/>
        <v>15811.546590071606</v>
      </c>
      <c r="Q86" s="16">
        <f t="shared" si="25"/>
        <v>441.17057864259868</v>
      </c>
      <c r="R86" s="16">
        <f t="shared" si="25"/>
        <v>342753.49612546165</v>
      </c>
      <c r="S86" s="17">
        <f t="shared" si="25"/>
        <v>45021.5753021399</v>
      </c>
      <c r="T86" s="12">
        <f t="shared" si="24"/>
        <v>38189188.698909715</v>
      </c>
    </row>
    <row r="87" spans="1:20" x14ac:dyDescent="0.2">
      <c r="A87" s="4" t="s">
        <v>38</v>
      </c>
      <c r="B87" s="29">
        <f t="shared" si="25"/>
        <v>6917172.9558293801</v>
      </c>
      <c r="C87" s="29">
        <f t="shared" si="25"/>
        <v>180602.14575666338</v>
      </c>
      <c r="D87" s="29">
        <f t="shared" si="25"/>
        <v>2267355.4775261064</v>
      </c>
      <c r="E87" s="29">
        <f t="shared" si="23"/>
        <v>16903.67732125007</v>
      </c>
      <c r="F87" s="29">
        <f t="shared" si="23"/>
        <v>5605.2712498081737</v>
      </c>
      <c r="G87" s="29">
        <f t="shared" si="23"/>
        <v>781699.83427925652</v>
      </c>
      <c r="H87" s="29">
        <f t="shared" si="23"/>
        <v>38854.02276211782</v>
      </c>
      <c r="I87" s="29">
        <f t="shared" si="23"/>
        <v>10912559.680594556</v>
      </c>
      <c r="J87" s="29">
        <f t="shared" si="23"/>
        <v>1127588.3512665876</v>
      </c>
      <c r="K87" s="29">
        <f t="shared" si="23"/>
        <v>129550.12323700679</v>
      </c>
      <c r="L87" s="29">
        <f t="shared" si="23"/>
        <v>15106.476681447615</v>
      </c>
      <c r="M87" s="29">
        <f t="shared" si="23"/>
        <v>7738664.0417977739</v>
      </c>
      <c r="N87" s="29">
        <f t="shared" si="23"/>
        <v>1094595.9499057052</v>
      </c>
      <c r="O87" s="29">
        <f t="shared" si="23"/>
        <v>1125911.9851541074</v>
      </c>
      <c r="P87" s="29">
        <f t="shared" si="23"/>
        <v>14715.092721638115</v>
      </c>
      <c r="Q87" s="29">
        <f t="shared" si="25"/>
        <v>410.57754431568094</v>
      </c>
      <c r="R87" s="29">
        <f t="shared" si="25"/>
        <v>318985.2078935029</v>
      </c>
      <c r="S87" s="30">
        <f t="shared" si="25"/>
        <v>41899.547983572731</v>
      </c>
      <c r="T87" s="31">
        <f t="shared" si="24"/>
        <v>32728180.419504795</v>
      </c>
    </row>
    <row r="88" spans="1:20" x14ac:dyDescent="0.2">
      <c r="A88" s="4" t="s">
        <v>39</v>
      </c>
      <c r="B88" s="16">
        <f>SUM(B85:B87)</f>
        <v>20224446.035098493</v>
      </c>
      <c r="C88" s="16">
        <f t="shared" ref="C88:S88" si="26">SUM(C85:C87)</f>
        <v>528044.96490151447</v>
      </c>
      <c r="D88" s="16">
        <f t="shared" si="26"/>
        <v>6593117.375506511</v>
      </c>
      <c r="E88" s="16">
        <f t="shared" si="26"/>
        <v>49153.266773275951</v>
      </c>
      <c r="F88" s="16">
        <f t="shared" si="26"/>
        <v>16299.257720214209</v>
      </c>
      <c r="G88" s="16">
        <f t="shared" si="26"/>
        <v>2273061.6398273986</v>
      </c>
      <c r="H88" s="16">
        <f t="shared" si="26"/>
        <v>112981.46017260099</v>
      </c>
      <c r="I88" s="16">
        <f t="shared" si="26"/>
        <v>32297414.909035444</v>
      </c>
      <c r="J88" s="16">
        <f t="shared" si="26"/>
        <v>3337272.8208042192</v>
      </c>
      <c r="K88" s="16">
        <f t="shared" si="26"/>
        <v>383423.7066435283</v>
      </c>
      <c r="L88" s="16">
        <f t="shared" si="26"/>
        <v>44709.963516808908</v>
      </c>
      <c r="M88" s="16">
        <f t="shared" si="26"/>
        <v>22903777.91418029</v>
      </c>
      <c r="N88" s="16">
        <f t="shared" si="26"/>
        <v>3239626.6858197101</v>
      </c>
      <c r="O88" s="16">
        <f t="shared" si="26"/>
        <v>3036137.2770185536</v>
      </c>
      <c r="P88" s="16">
        <f t="shared" si="26"/>
        <v>39680.758474948445</v>
      </c>
      <c r="Q88" s="16">
        <f t="shared" si="26"/>
        <v>1107.1645064982176</v>
      </c>
      <c r="R88" s="16">
        <f t="shared" si="26"/>
        <v>860176.36660153093</v>
      </c>
      <c r="S88" s="17">
        <f t="shared" si="26"/>
        <v>112986.43339846913</v>
      </c>
      <c r="T88" s="12">
        <f t="shared" si="24"/>
        <v>96053418</v>
      </c>
    </row>
    <row r="89" spans="1:20" x14ac:dyDescent="0.2">
      <c r="A89" s="4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7"/>
      <c r="T89" s="12"/>
    </row>
    <row r="90" spans="1:20" x14ac:dyDescent="0.2">
      <c r="A90" s="4" t="s">
        <v>44</v>
      </c>
      <c r="B90" s="16">
        <f t="shared" ref="B90:S90" si="27">B83+B88</f>
        <v>35560710.401584871</v>
      </c>
      <c r="C90" s="16">
        <f t="shared" si="27"/>
        <v>943204.59841513284</v>
      </c>
      <c r="D90" s="16">
        <f t="shared" si="27"/>
        <v>11709044.917474952</v>
      </c>
      <c r="E90" s="16">
        <f t="shared" si="27"/>
        <v>101115.86538849716</v>
      </c>
      <c r="F90" s="16">
        <f t="shared" si="27"/>
        <v>31314.117136553999</v>
      </c>
      <c r="G90" s="16">
        <f t="shared" si="27"/>
        <v>3981691.9276266075</v>
      </c>
      <c r="H90" s="16">
        <f t="shared" si="27"/>
        <v>207104.17237339212</v>
      </c>
      <c r="I90" s="16">
        <f t="shared" si="27"/>
        <v>61181564.61524865</v>
      </c>
      <c r="J90" s="16">
        <f t="shared" si="27"/>
        <v>6742856.3429519944</v>
      </c>
      <c r="K90" s="16">
        <f t="shared" si="27"/>
        <v>742778.82566225645</v>
      </c>
      <c r="L90" s="16">
        <f t="shared" si="27"/>
        <v>94012.716137098003</v>
      </c>
      <c r="M90" s="16">
        <f t="shared" si="27"/>
        <v>43844681.157302104</v>
      </c>
      <c r="N90" s="16">
        <f t="shared" si="27"/>
        <v>6448356.342697897</v>
      </c>
      <c r="O90" s="16">
        <f t="shared" si="27"/>
        <v>5666328.0879042866</v>
      </c>
      <c r="P90" s="16">
        <f t="shared" si="27"/>
        <v>70968.347589215555</v>
      </c>
      <c r="Q90" s="16">
        <f t="shared" si="27"/>
        <v>1107.1645064982176</v>
      </c>
      <c r="R90" s="16">
        <f t="shared" si="27"/>
        <v>1580232.9516849376</v>
      </c>
      <c r="S90" s="17">
        <f t="shared" si="27"/>
        <v>210668.44831506241</v>
      </c>
      <c r="T90" s="12">
        <f>SUM(B90:S90)</f>
        <v>179117741</v>
      </c>
    </row>
    <row r="91" spans="1:20" ht="13.5" thickBot="1" x14ac:dyDescent="0.25">
      <c r="A91" s="32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4"/>
      <c r="T91" s="35"/>
    </row>
  </sheetData>
  <mergeCells count="2">
    <mergeCell ref="A1:T1"/>
    <mergeCell ref="A2:T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62"/>
  <sheetViews>
    <sheetView zoomScale="80" zoomScaleNormal="80" workbookViewId="0">
      <selection sqref="A1:G1"/>
    </sheetView>
  </sheetViews>
  <sheetFormatPr defaultColWidth="9.140625" defaultRowHeight="12.75" x14ac:dyDescent="0.2"/>
  <cols>
    <col min="1" max="1" width="60.85546875" style="1" customWidth="1"/>
    <col min="2" max="4" width="14.28515625" style="1" customWidth="1"/>
    <col min="5" max="5" width="17.7109375" style="1" customWidth="1"/>
    <col min="6" max="7" width="14.28515625" style="1" customWidth="1"/>
    <col min="8" max="16384" width="9.140625" style="1"/>
  </cols>
  <sheetData>
    <row r="1" spans="1:7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</row>
    <row r="2" spans="1:7" ht="15.75" thickBot="1" x14ac:dyDescent="0.25">
      <c r="A2" s="396" t="s">
        <v>180</v>
      </c>
      <c r="B2" s="396"/>
      <c r="C2" s="396"/>
      <c r="D2" s="396"/>
      <c r="E2" s="396"/>
      <c r="F2" s="396"/>
      <c r="G2" s="396"/>
    </row>
    <row r="3" spans="1:7" x14ac:dyDescent="0.2">
      <c r="A3" s="2"/>
      <c r="B3" s="2"/>
      <c r="C3" s="2"/>
      <c r="D3" s="2" t="s">
        <v>136</v>
      </c>
      <c r="E3" s="2" t="s">
        <v>137</v>
      </c>
      <c r="F3" s="2"/>
      <c r="G3" s="2"/>
    </row>
    <row r="4" spans="1:7" ht="13.5" thickBot="1" x14ac:dyDescent="0.25">
      <c r="A4" s="3" t="s">
        <v>1</v>
      </c>
      <c r="B4" s="3" t="s">
        <v>138</v>
      </c>
      <c r="C4" s="3" t="s">
        <v>137</v>
      </c>
      <c r="D4" s="3" t="s">
        <v>139</v>
      </c>
      <c r="E4" s="3" t="s">
        <v>139</v>
      </c>
      <c r="F4" s="3" t="s">
        <v>140</v>
      </c>
      <c r="G4" s="3" t="s">
        <v>8</v>
      </c>
    </row>
    <row r="5" spans="1:7" x14ac:dyDescent="0.2">
      <c r="A5" s="4"/>
      <c r="B5" s="5"/>
      <c r="C5" s="5"/>
      <c r="D5" s="5"/>
      <c r="E5" s="5"/>
      <c r="F5" s="6"/>
      <c r="G5" s="7"/>
    </row>
    <row r="6" spans="1:7" x14ac:dyDescent="0.2">
      <c r="A6" s="8" t="s">
        <v>245</v>
      </c>
      <c r="B6" s="5"/>
      <c r="C6" s="5"/>
      <c r="D6" s="5"/>
      <c r="E6" s="5"/>
      <c r="F6" s="9"/>
      <c r="G6" s="7"/>
    </row>
    <row r="7" spans="1:7" x14ac:dyDescent="0.2">
      <c r="A7" s="4"/>
      <c r="B7" s="5"/>
      <c r="C7" s="5"/>
      <c r="D7" s="5"/>
      <c r="E7" s="5"/>
      <c r="F7" s="9"/>
      <c r="G7" s="7"/>
    </row>
    <row r="8" spans="1:7" x14ac:dyDescent="0.2">
      <c r="A8" s="8" t="s">
        <v>9</v>
      </c>
      <c r="B8" s="10"/>
      <c r="C8" s="10"/>
      <c r="D8" s="10"/>
      <c r="E8" s="10"/>
      <c r="F8" s="11"/>
      <c r="G8" s="38">
        <v>-204</v>
      </c>
    </row>
    <row r="9" spans="1:7" x14ac:dyDescent="0.2">
      <c r="A9" s="8"/>
      <c r="B9" s="10"/>
      <c r="C9" s="10"/>
      <c r="D9" s="10"/>
      <c r="E9" s="10"/>
      <c r="F9" s="11"/>
      <c r="G9" s="12"/>
    </row>
    <row r="10" spans="1:7" x14ac:dyDescent="0.2">
      <c r="A10" s="4" t="s">
        <v>141</v>
      </c>
      <c r="B10" s="19">
        <v>1</v>
      </c>
      <c r="C10" s="19">
        <v>0</v>
      </c>
      <c r="D10" s="19">
        <v>0</v>
      </c>
      <c r="E10" s="19">
        <v>0</v>
      </c>
      <c r="F10" s="20">
        <v>0</v>
      </c>
      <c r="G10" s="40">
        <f>SUM(B10:F10)</f>
        <v>1</v>
      </c>
    </row>
    <row r="11" spans="1:7" x14ac:dyDescent="0.2">
      <c r="A11" s="4" t="s">
        <v>109</v>
      </c>
      <c r="B11" s="16">
        <f>B10*$G$8</f>
        <v>-204</v>
      </c>
      <c r="C11" s="16">
        <f>C10*$G$8</f>
        <v>0</v>
      </c>
      <c r="D11" s="16">
        <f>D10*$G$8</f>
        <v>0</v>
      </c>
      <c r="E11" s="16">
        <f>E10*$G$8</f>
        <v>0</v>
      </c>
      <c r="F11" s="17">
        <f>F10*$G$8</f>
        <v>0</v>
      </c>
      <c r="G11" s="12">
        <f>SUM(B11:F11)</f>
        <v>-204</v>
      </c>
    </row>
    <row r="12" spans="1:7" x14ac:dyDescent="0.2">
      <c r="A12" s="4" t="s">
        <v>142</v>
      </c>
      <c r="B12" s="16">
        <f t="shared" ref="B12:G12" si="0">B11/12</f>
        <v>-17</v>
      </c>
      <c r="C12" s="16">
        <f t="shared" si="0"/>
        <v>0</v>
      </c>
      <c r="D12" s="16">
        <f t="shared" si="0"/>
        <v>0</v>
      </c>
      <c r="E12" s="16">
        <f t="shared" si="0"/>
        <v>0</v>
      </c>
      <c r="F12" s="17">
        <f t="shared" si="0"/>
        <v>0</v>
      </c>
      <c r="G12" s="12">
        <f t="shared" si="0"/>
        <v>-17</v>
      </c>
    </row>
    <row r="13" spans="1:7" x14ac:dyDescent="0.2">
      <c r="A13" s="4"/>
      <c r="B13" s="16"/>
      <c r="C13" s="16"/>
      <c r="D13" s="16"/>
      <c r="E13" s="16"/>
      <c r="F13" s="17"/>
      <c r="G13" s="12"/>
    </row>
    <row r="14" spans="1:7" x14ac:dyDescent="0.2">
      <c r="A14" s="4" t="s">
        <v>151</v>
      </c>
      <c r="B14" s="19">
        <v>1</v>
      </c>
      <c r="C14" s="19"/>
      <c r="D14" s="19"/>
      <c r="E14" s="19"/>
      <c r="F14" s="20"/>
      <c r="G14" s="12"/>
    </row>
    <row r="15" spans="1:7" x14ac:dyDescent="0.2">
      <c r="A15" s="4" t="s">
        <v>152</v>
      </c>
      <c r="B15" s="19">
        <v>0</v>
      </c>
      <c r="C15" s="19"/>
      <c r="D15" s="19"/>
      <c r="E15" s="19"/>
      <c r="F15" s="20"/>
      <c r="G15" s="12"/>
    </row>
    <row r="16" spans="1:7" x14ac:dyDescent="0.2">
      <c r="A16" s="4"/>
      <c r="B16" s="5"/>
      <c r="C16" s="5"/>
      <c r="D16" s="5"/>
      <c r="E16" s="5"/>
      <c r="F16" s="9"/>
      <c r="G16" s="15"/>
    </row>
    <row r="17" spans="1:7" x14ac:dyDescent="0.2">
      <c r="A17" s="4" t="s">
        <v>153</v>
      </c>
      <c r="B17" s="16">
        <f>B14*B$11</f>
        <v>-204</v>
      </c>
      <c r="C17" s="16">
        <f t="shared" ref="C17:F17" si="1">C14*C$11</f>
        <v>0</v>
      </c>
      <c r="D17" s="16">
        <f t="shared" si="1"/>
        <v>0</v>
      </c>
      <c r="E17" s="16">
        <f t="shared" si="1"/>
        <v>0</v>
      </c>
      <c r="F17" s="17">
        <f t="shared" si="1"/>
        <v>0</v>
      </c>
      <c r="G17" s="12">
        <f>SUM(B17:F17)</f>
        <v>-204</v>
      </c>
    </row>
    <row r="18" spans="1:7" x14ac:dyDescent="0.2">
      <c r="A18" s="4" t="s">
        <v>154</v>
      </c>
      <c r="B18" s="16">
        <f t="shared" ref="B18:F18" si="2">B15*B$11</f>
        <v>0</v>
      </c>
      <c r="C18" s="16">
        <f t="shared" si="2"/>
        <v>0</v>
      </c>
      <c r="D18" s="16">
        <f t="shared" si="2"/>
        <v>0</v>
      </c>
      <c r="E18" s="16">
        <f t="shared" si="2"/>
        <v>0</v>
      </c>
      <c r="F18" s="17">
        <f t="shared" si="2"/>
        <v>0</v>
      </c>
      <c r="G18" s="12">
        <f>SUM(B18:F18)</f>
        <v>0</v>
      </c>
    </row>
    <row r="19" spans="1:7" x14ac:dyDescent="0.2">
      <c r="A19" s="4"/>
      <c r="B19" s="5"/>
      <c r="C19" s="5"/>
      <c r="D19" s="5"/>
      <c r="E19" s="5"/>
      <c r="F19" s="9"/>
      <c r="G19" s="15"/>
    </row>
    <row r="20" spans="1:7" x14ac:dyDescent="0.2">
      <c r="A20" s="8" t="s">
        <v>119</v>
      </c>
      <c r="B20" s="19">
        <v>1</v>
      </c>
      <c r="C20" s="19">
        <v>0</v>
      </c>
      <c r="D20" s="19"/>
      <c r="E20" s="19"/>
      <c r="F20" s="20"/>
      <c r="G20" s="40">
        <f>SUM(B20:F20)</f>
        <v>1</v>
      </c>
    </row>
    <row r="21" spans="1:7" x14ac:dyDescent="0.2">
      <c r="A21" s="4" t="s">
        <v>13</v>
      </c>
      <c r="B21" s="18">
        <f>B20*$G$21</f>
        <v>-4186935</v>
      </c>
      <c r="C21" s="18">
        <f>C20*$G$21</f>
        <v>0</v>
      </c>
      <c r="D21" s="18">
        <f>D20*$G$21</f>
        <v>0</v>
      </c>
      <c r="E21" s="18">
        <f>E20*$G$21</f>
        <v>0</v>
      </c>
      <c r="F21" s="58">
        <f>F20*$G$21</f>
        <v>0</v>
      </c>
      <c r="G21" s="12">
        <f>SUM(G22:G23)</f>
        <v>-4186935</v>
      </c>
    </row>
    <row r="22" spans="1:7" x14ac:dyDescent="0.2">
      <c r="A22" s="4" t="s">
        <v>14</v>
      </c>
      <c r="B22" s="18">
        <v>-1909400</v>
      </c>
      <c r="C22" s="18">
        <v>0</v>
      </c>
      <c r="D22" s="18">
        <v>0</v>
      </c>
      <c r="E22" s="18">
        <v>0</v>
      </c>
      <c r="F22" s="58">
        <v>0</v>
      </c>
      <c r="G22" s="38">
        <v>-1909400</v>
      </c>
    </row>
    <row r="23" spans="1:7" x14ac:dyDescent="0.2">
      <c r="A23" s="4" t="s">
        <v>15</v>
      </c>
      <c r="B23" s="18">
        <v>-2277535</v>
      </c>
      <c r="C23" s="18">
        <v>0</v>
      </c>
      <c r="D23" s="18">
        <v>0</v>
      </c>
      <c r="E23" s="18">
        <v>0</v>
      </c>
      <c r="F23" s="58">
        <v>0</v>
      </c>
      <c r="G23" s="38">
        <v>-2277535</v>
      </c>
    </row>
    <row r="24" spans="1:7" x14ac:dyDescent="0.2">
      <c r="A24" s="4"/>
      <c r="B24" s="5"/>
      <c r="C24" s="5"/>
      <c r="D24" s="5"/>
      <c r="E24" s="5"/>
      <c r="F24" s="9"/>
      <c r="G24" s="15"/>
    </row>
    <row r="25" spans="1:7" x14ac:dyDescent="0.2">
      <c r="A25" s="8" t="s">
        <v>16</v>
      </c>
      <c r="B25" s="5"/>
      <c r="C25" s="5"/>
      <c r="D25" s="5"/>
      <c r="E25" s="5"/>
      <c r="F25" s="9"/>
      <c r="G25" s="15"/>
    </row>
    <row r="26" spans="1:7" x14ac:dyDescent="0.2">
      <c r="A26" s="4" t="s">
        <v>17</v>
      </c>
      <c r="B26" s="19">
        <v>4.4772666023087078E-3</v>
      </c>
      <c r="C26" s="19"/>
      <c r="D26" s="19"/>
      <c r="E26" s="19"/>
      <c r="F26" s="20"/>
      <c r="G26" s="15"/>
    </row>
    <row r="27" spans="1:7" x14ac:dyDescent="0.2">
      <c r="A27" s="4" t="s">
        <v>120</v>
      </c>
      <c r="B27" s="19">
        <v>4.4626241560113316E-3</v>
      </c>
      <c r="C27" s="19"/>
      <c r="D27" s="19"/>
      <c r="E27" s="19"/>
      <c r="F27" s="20"/>
      <c r="G27" s="15"/>
    </row>
    <row r="28" spans="1:7" x14ac:dyDescent="0.2">
      <c r="A28" s="4" t="s">
        <v>121</v>
      </c>
      <c r="B28" s="19">
        <v>0</v>
      </c>
      <c r="C28" s="19"/>
      <c r="D28" s="19"/>
      <c r="E28" s="19"/>
      <c r="F28" s="20"/>
      <c r="G28" s="15"/>
    </row>
    <row r="29" spans="1:7" x14ac:dyDescent="0.2">
      <c r="A29" s="4" t="s">
        <v>150</v>
      </c>
      <c r="B29" s="19">
        <v>3.201851868363052E-3</v>
      </c>
      <c r="C29" s="19"/>
      <c r="D29" s="19"/>
      <c r="E29" s="19"/>
      <c r="F29" s="20"/>
      <c r="G29" s="15"/>
    </row>
    <row r="30" spans="1:7" x14ac:dyDescent="0.2">
      <c r="A30" s="4" t="s">
        <v>20</v>
      </c>
      <c r="B30" s="19">
        <v>2.8975598262071748E-3</v>
      </c>
      <c r="C30" s="19"/>
      <c r="D30" s="19"/>
      <c r="E30" s="19"/>
      <c r="F30" s="20"/>
      <c r="G30" s="15"/>
    </row>
    <row r="31" spans="1:7" x14ac:dyDescent="0.2">
      <c r="A31" s="4"/>
      <c r="B31" s="5"/>
      <c r="C31" s="5"/>
      <c r="D31" s="5"/>
      <c r="E31" s="5"/>
      <c r="F31" s="9"/>
      <c r="G31" s="15"/>
    </row>
    <row r="32" spans="1:7" x14ac:dyDescent="0.2">
      <c r="A32" s="8" t="s">
        <v>34</v>
      </c>
      <c r="B32" s="5"/>
      <c r="C32" s="5"/>
      <c r="D32" s="5"/>
      <c r="E32" s="5"/>
      <c r="F32" s="9"/>
      <c r="G32" s="15"/>
    </row>
    <row r="33" spans="1:7" x14ac:dyDescent="0.2">
      <c r="A33" s="4" t="s">
        <v>19</v>
      </c>
      <c r="B33" s="19">
        <v>0.18850098171249052</v>
      </c>
      <c r="C33" s="19"/>
      <c r="D33" s="19"/>
      <c r="E33" s="19"/>
      <c r="F33" s="20"/>
      <c r="G33" s="15"/>
    </row>
    <row r="34" spans="1:7" x14ac:dyDescent="0.2">
      <c r="A34" s="4" t="s">
        <v>246</v>
      </c>
      <c r="B34" s="19">
        <v>0.60891464357976854</v>
      </c>
      <c r="C34" s="19"/>
      <c r="D34" s="19"/>
      <c r="E34" s="19"/>
      <c r="F34" s="20"/>
      <c r="G34" s="15"/>
    </row>
    <row r="35" spans="1:7" x14ac:dyDescent="0.2">
      <c r="A35" s="4" t="s">
        <v>35</v>
      </c>
      <c r="B35" s="23">
        <v>0.20258437470774085</v>
      </c>
      <c r="C35" s="23"/>
      <c r="D35" s="23"/>
      <c r="E35" s="23"/>
      <c r="F35" s="24"/>
      <c r="G35" s="15"/>
    </row>
    <row r="36" spans="1:7" x14ac:dyDescent="0.2">
      <c r="A36" s="4" t="s">
        <v>36</v>
      </c>
      <c r="B36" s="28">
        <f>SUM(B33:B35)</f>
        <v>0.99999999999999989</v>
      </c>
      <c r="C36" s="28">
        <f t="shared" ref="C36:F36" si="3">SUM(C33:C35)</f>
        <v>0</v>
      </c>
      <c r="D36" s="28">
        <f t="shared" si="3"/>
        <v>0</v>
      </c>
      <c r="E36" s="28">
        <f t="shared" si="3"/>
        <v>0</v>
      </c>
      <c r="F36" s="59">
        <f t="shared" si="3"/>
        <v>0</v>
      </c>
      <c r="G36" s="15"/>
    </row>
    <row r="37" spans="1:7" x14ac:dyDescent="0.2">
      <c r="A37" s="4"/>
      <c r="B37" s="19"/>
      <c r="C37" s="19"/>
      <c r="D37" s="19"/>
      <c r="E37" s="19"/>
      <c r="F37" s="20"/>
      <c r="G37" s="15"/>
    </row>
    <row r="38" spans="1:7" x14ac:dyDescent="0.2">
      <c r="A38" s="4" t="s">
        <v>37</v>
      </c>
      <c r="B38" s="19">
        <v>0.18304271727363217</v>
      </c>
      <c r="C38" s="19"/>
      <c r="D38" s="19"/>
      <c r="E38" s="19"/>
      <c r="F38" s="20"/>
      <c r="G38" s="15"/>
    </row>
    <row r="39" spans="1:7" x14ac:dyDescent="0.2">
      <c r="A39" s="4" t="s">
        <v>247</v>
      </c>
      <c r="B39" s="19">
        <v>0.52144933220742684</v>
      </c>
      <c r="C39" s="19"/>
      <c r="D39" s="19"/>
      <c r="E39" s="19"/>
      <c r="F39" s="20"/>
      <c r="G39" s="15"/>
    </row>
    <row r="40" spans="1:7" x14ac:dyDescent="0.2">
      <c r="A40" s="4" t="s">
        <v>38</v>
      </c>
      <c r="B40" s="23">
        <v>0.29550795051894085</v>
      </c>
      <c r="C40" s="23"/>
      <c r="D40" s="23"/>
      <c r="E40" s="23"/>
      <c r="F40" s="24"/>
      <c r="G40" s="15"/>
    </row>
    <row r="41" spans="1:7" x14ac:dyDescent="0.2">
      <c r="A41" s="4" t="s">
        <v>39</v>
      </c>
      <c r="B41" s="28">
        <f>SUM(B38:B40)</f>
        <v>0.99999999999999989</v>
      </c>
      <c r="C41" s="28">
        <f t="shared" ref="C41:F41" si="4">SUM(C38:C40)</f>
        <v>0</v>
      </c>
      <c r="D41" s="28">
        <f t="shared" si="4"/>
        <v>0</v>
      </c>
      <c r="E41" s="28">
        <f t="shared" si="4"/>
        <v>0</v>
      </c>
      <c r="F41" s="59">
        <f t="shared" si="4"/>
        <v>0</v>
      </c>
      <c r="G41" s="15"/>
    </row>
    <row r="42" spans="1:7" x14ac:dyDescent="0.2">
      <c r="A42" s="4"/>
      <c r="B42" s="5"/>
      <c r="C42" s="5"/>
      <c r="D42" s="5"/>
      <c r="E42" s="5"/>
      <c r="F42" s="9"/>
      <c r="G42" s="15"/>
    </row>
    <row r="43" spans="1:7" x14ac:dyDescent="0.2">
      <c r="A43" s="8" t="s">
        <v>40</v>
      </c>
      <c r="B43" s="5"/>
      <c r="C43" s="5"/>
      <c r="D43" s="5"/>
      <c r="E43" s="5"/>
      <c r="F43" s="9"/>
      <c r="G43" s="15"/>
    </row>
    <row r="44" spans="1:7" x14ac:dyDescent="0.2">
      <c r="A44" s="4" t="s">
        <v>17</v>
      </c>
      <c r="B44" s="16">
        <f>B21*B26</f>
        <v>-18746.024241537409</v>
      </c>
      <c r="C44" s="16">
        <f>C21*C26</f>
        <v>0</v>
      </c>
      <c r="D44" s="16">
        <f>D21*D26</f>
        <v>0</v>
      </c>
      <c r="E44" s="16">
        <f>E21*E26</f>
        <v>0</v>
      </c>
      <c r="F44" s="17">
        <f>F21*F26</f>
        <v>0</v>
      </c>
      <c r="G44" s="12">
        <f>SUM(B44:F44)</f>
        <v>-18746.024241537409</v>
      </c>
    </row>
    <row r="45" spans="1:7" x14ac:dyDescent="0.2">
      <c r="A45" s="4" t="s">
        <v>120</v>
      </c>
      <c r="B45" s="16">
        <f>B21*B27</f>
        <v>-18684.717270649304</v>
      </c>
      <c r="C45" s="16">
        <f>C21*C27</f>
        <v>0</v>
      </c>
      <c r="D45" s="16">
        <f>D21*D27</f>
        <v>0</v>
      </c>
      <c r="E45" s="16">
        <f>E21*E27</f>
        <v>0</v>
      </c>
      <c r="F45" s="17">
        <f>F21*F27</f>
        <v>0</v>
      </c>
      <c r="G45" s="12">
        <f>SUM(B45:F45)</f>
        <v>-18684.717270649304</v>
      </c>
    </row>
    <row r="46" spans="1:7" x14ac:dyDescent="0.2">
      <c r="A46" s="4" t="s">
        <v>121</v>
      </c>
      <c r="B46" s="16">
        <f t="shared" ref="B46:F48" si="5">B21*B28</f>
        <v>0</v>
      </c>
      <c r="C46" s="16">
        <f t="shared" si="5"/>
        <v>0</v>
      </c>
      <c r="D46" s="16">
        <f t="shared" si="5"/>
        <v>0</v>
      </c>
      <c r="E46" s="16">
        <f t="shared" si="5"/>
        <v>0</v>
      </c>
      <c r="F46" s="17">
        <f t="shared" si="5"/>
        <v>0</v>
      </c>
      <c r="G46" s="12">
        <f>SUM(B46:F46)</f>
        <v>0</v>
      </c>
    </row>
    <row r="47" spans="1:7" x14ac:dyDescent="0.2">
      <c r="A47" s="4" t="s">
        <v>150</v>
      </c>
      <c r="B47" s="16">
        <f t="shared" si="5"/>
        <v>-6113.6159574524117</v>
      </c>
      <c r="C47" s="16">
        <f t="shared" si="5"/>
        <v>0</v>
      </c>
      <c r="D47" s="16">
        <f t="shared" si="5"/>
        <v>0</v>
      </c>
      <c r="E47" s="16">
        <f t="shared" si="5"/>
        <v>0</v>
      </c>
      <c r="F47" s="17">
        <f t="shared" si="5"/>
        <v>0</v>
      </c>
      <c r="G47" s="12">
        <f>SUM(B47:F47)</f>
        <v>-6113.6159574524117</v>
      </c>
    </row>
    <row r="48" spans="1:7" x14ac:dyDescent="0.2">
      <c r="A48" s="4" t="s">
        <v>20</v>
      </c>
      <c r="B48" s="16">
        <f t="shared" si="5"/>
        <v>-6599.2939187807578</v>
      </c>
      <c r="C48" s="16">
        <f t="shared" si="5"/>
        <v>0</v>
      </c>
      <c r="D48" s="16">
        <f t="shared" si="5"/>
        <v>0</v>
      </c>
      <c r="E48" s="16">
        <f t="shared" si="5"/>
        <v>0</v>
      </c>
      <c r="F48" s="17">
        <f t="shared" si="5"/>
        <v>0</v>
      </c>
      <c r="G48" s="12">
        <f>SUM(B48:F48)</f>
        <v>-6599.2939187807578</v>
      </c>
    </row>
    <row r="49" spans="1:7" x14ac:dyDescent="0.2">
      <c r="A49" s="4"/>
      <c r="B49" s="5"/>
      <c r="C49" s="5"/>
      <c r="D49" s="5"/>
      <c r="E49" s="5"/>
      <c r="F49" s="9"/>
      <c r="G49" s="15"/>
    </row>
    <row r="50" spans="1:7" x14ac:dyDescent="0.2">
      <c r="A50" s="8" t="s">
        <v>41</v>
      </c>
      <c r="B50" s="5"/>
      <c r="C50" s="5"/>
      <c r="D50" s="5"/>
      <c r="E50" s="5"/>
      <c r="F50" s="9"/>
      <c r="G50" s="15"/>
    </row>
    <row r="51" spans="1:7" x14ac:dyDescent="0.2">
      <c r="A51" s="4" t="s">
        <v>19</v>
      </c>
      <c r="B51" s="16">
        <f>B33*B$22</f>
        <v>-359923.77448182943</v>
      </c>
      <c r="C51" s="16">
        <f t="shared" ref="C51:F53" si="6">C33*C$22</f>
        <v>0</v>
      </c>
      <c r="D51" s="16">
        <f t="shared" si="6"/>
        <v>0</v>
      </c>
      <c r="E51" s="16">
        <f t="shared" si="6"/>
        <v>0</v>
      </c>
      <c r="F51" s="17">
        <f t="shared" si="6"/>
        <v>0</v>
      </c>
      <c r="G51" s="12">
        <f t="shared" ref="G51:G54" si="7">SUM(B51:F51)</f>
        <v>-359923.77448182943</v>
      </c>
    </row>
    <row r="52" spans="1:7" x14ac:dyDescent="0.2">
      <c r="A52" s="4" t="s">
        <v>246</v>
      </c>
      <c r="B52" s="16">
        <f>B34*B$22</f>
        <v>-1162661.6204512101</v>
      </c>
      <c r="C52" s="16">
        <f t="shared" si="6"/>
        <v>0</v>
      </c>
      <c r="D52" s="16">
        <f t="shared" si="6"/>
        <v>0</v>
      </c>
      <c r="E52" s="16">
        <f t="shared" si="6"/>
        <v>0</v>
      </c>
      <c r="F52" s="17">
        <f t="shared" si="6"/>
        <v>0</v>
      </c>
      <c r="G52" s="12">
        <f t="shared" si="7"/>
        <v>-1162661.6204512101</v>
      </c>
    </row>
    <row r="53" spans="1:7" x14ac:dyDescent="0.2">
      <c r="A53" s="4" t="s">
        <v>35</v>
      </c>
      <c r="B53" s="29">
        <f>B35*B$22</f>
        <v>-386814.60506696039</v>
      </c>
      <c r="C53" s="29">
        <f t="shared" si="6"/>
        <v>0</v>
      </c>
      <c r="D53" s="29">
        <f t="shared" si="6"/>
        <v>0</v>
      </c>
      <c r="E53" s="29">
        <f t="shared" si="6"/>
        <v>0</v>
      </c>
      <c r="F53" s="30">
        <f t="shared" si="6"/>
        <v>0</v>
      </c>
      <c r="G53" s="31">
        <f t="shared" si="7"/>
        <v>-386814.60506696039</v>
      </c>
    </row>
    <row r="54" spans="1:7" x14ac:dyDescent="0.2">
      <c r="A54" s="4" t="s">
        <v>36</v>
      </c>
      <c r="B54" s="16">
        <f>SUM(B51:B53)</f>
        <v>-1909400</v>
      </c>
      <c r="C54" s="16">
        <f>SUM(C51:C53)</f>
        <v>0</v>
      </c>
      <c r="D54" s="16">
        <f>SUM(D51:D53)</f>
        <v>0</v>
      </c>
      <c r="E54" s="16">
        <f>SUM(E51:E53)</f>
        <v>0</v>
      </c>
      <c r="F54" s="17">
        <f>SUM(F51:F53)</f>
        <v>0</v>
      </c>
      <c r="G54" s="12">
        <f t="shared" si="7"/>
        <v>-1909400</v>
      </c>
    </row>
    <row r="55" spans="1:7" x14ac:dyDescent="0.2">
      <c r="A55" s="4"/>
      <c r="B55" s="16"/>
      <c r="C55" s="16"/>
      <c r="D55" s="16"/>
      <c r="E55" s="16"/>
      <c r="F55" s="17"/>
      <c r="G55" s="12"/>
    </row>
    <row r="56" spans="1:7" x14ac:dyDescent="0.2">
      <c r="A56" s="4" t="s">
        <v>37</v>
      </c>
      <c r="B56" s="16">
        <f>B38*B$23</f>
        <v>-416886.19508580182</v>
      </c>
      <c r="C56" s="16">
        <f t="shared" ref="C56:F58" si="8">C38*C$23</f>
        <v>0</v>
      </c>
      <c r="D56" s="16">
        <f t="shared" si="8"/>
        <v>0</v>
      </c>
      <c r="E56" s="16">
        <f t="shared" si="8"/>
        <v>0</v>
      </c>
      <c r="F56" s="17">
        <f t="shared" si="8"/>
        <v>0</v>
      </c>
      <c r="G56" s="12">
        <f t="shared" ref="G56:G59" si="9">SUM(B56:F56)</f>
        <v>-416886.19508580182</v>
      </c>
    </row>
    <row r="57" spans="1:7" x14ac:dyDescent="0.2">
      <c r="A57" s="4" t="s">
        <v>247</v>
      </c>
      <c r="B57" s="16">
        <f>B39*B$23</f>
        <v>-1187619.104829042</v>
      </c>
      <c r="C57" s="16">
        <f t="shared" si="8"/>
        <v>0</v>
      </c>
      <c r="D57" s="16">
        <f t="shared" si="8"/>
        <v>0</v>
      </c>
      <c r="E57" s="16">
        <f t="shared" si="8"/>
        <v>0</v>
      </c>
      <c r="F57" s="17">
        <f t="shared" si="8"/>
        <v>0</v>
      </c>
      <c r="G57" s="12">
        <f t="shared" si="9"/>
        <v>-1187619.104829042</v>
      </c>
    </row>
    <row r="58" spans="1:7" x14ac:dyDescent="0.2">
      <c r="A58" s="4" t="s">
        <v>38</v>
      </c>
      <c r="B58" s="29">
        <f>B40*B$23</f>
        <v>-673029.70008515602</v>
      </c>
      <c r="C58" s="29">
        <f t="shared" si="8"/>
        <v>0</v>
      </c>
      <c r="D58" s="29">
        <f t="shared" si="8"/>
        <v>0</v>
      </c>
      <c r="E58" s="29">
        <f t="shared" si="8"/>
        <v>0</v>
      </c>
      <c r="F58" s="30">
        <f t="shared" si="8"/>
        <v>0</v>
      </c>
      <c r="G58" s="31">
        <f t="shared" si="9"/>
        <v>-673029.70008515602</v>
      </c>
    </row>
    <row r="59" spans="1:7" x14ac:dyDescent="0.2">
      <c r="A59" s="4" t="s">
        <v>39</v>
      </c>
      <c r="B59" s="16">
        <f>SUM(B56:B58)</f>
        <v>-2277535</v>
      </c>
      <c r="C59" s="16">
        <f>SUM(C56:C58)</f>
        <v>0</v>
      </c>
      <c r="D59" s="16">
        <f>SUM(D56:D58)</f>
        <v>0</v>
      </c>
      <c r="E59" s="16">
        <f>SUM(E56:E58)</f>
        <v>0</v>
      </c>
      <c r="F59" s="17">
        <f>SUM(F56:F58)</f>
        <v>0</v>
      </c>
      <c r="G59" s="12">
        <f t="shared" si="9"/>
        <v>-2277535</v>
      </c>
    </row>
    <row r="60" spans="1:7" x14ac:dyDescent="0.2">
      <c r="A60" s="4"/>
      <c r="B60" s="16"/>
      <c r="C60" s="16"/>
      <c r="D60" s="16"/>
      <c r="E60" s="16"/>
      <c r="F60" s="17"/>
      <c r="G60" s="12"/>
    </row>
    <row r="61" spans="1:7" x14ac:dyDescent="0.2">
      <c r="A61" s="4" t="s">
        <v>44</v>
      </c>
      <c r="B61" s="16">
        <f>B54+B59</f>
        <v>-4186935</v>
      </c>
      <c r="C61" s="16">
        <f>C54+C59</f>
        <v>0</v>
      </c>
      <c r="D61" s="16">
        <f>D54+D59</f>
        <v>0</v>
      </c>
      <c r="E61" s="16">
        <f>E54+E59</f>
        <v>0</v>
      </c>
      <c r="F61" s="17">
        <f>F54+F59</f>
        <v>0</v>
      </c>
      <c r="G61" s="12">
        <f>SUM(B61:F61)</f>
        <v>-4186935</v>
      </c>
    </row>
    <row r="62" spans="1:7" ht="13.5" thickBot="1" x14ac:dyDescent="0.25">
      <c r="A62" s="32"/>
      <c r="B62" s="33"/>
      <c r="C62" s="33"/>
      <c r="D62" s="33"/>
      <c r="E62" s="33"/>
      <c r="F62" s="34"/>
      <c r="G62" s="35"/>
    </row>
  </sheetData>
  <mergeCells count="2">
    <mergeCell ref="A1:G1"/>
    <mergeCell ref="A2:G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62"/>
  <sheetViews>
    <sheetView zoomScale="80" zoomScaleNormal="80" workbookViewId="0">
      <selection sqref="A1:G1"/>
    </sheetView>
  </sheetViews>
  <sheetFormatPr defaultColWidth="9.140625" defaultRowHeight="12.75" x14ac:dyDescent="0.2"/>
  <cols>
    <col min="1" max="1" width="60.85546875" style="1" customWidth="1"/>
    <col min="2" max="4" width="14.28515625" style="1" customWidth="1"/>
    <col min="5" max="5" width="17.7109375" style="1" customWidth="1"/>
    <col min="6" max="7" width="14.28515625" style="1" customWidth="1"/>
    <col min="8" max="16384" width="9.140625" style="1"/>
  </cols>
  <sheetData>
    <row r="1" spans="1:7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</row>
    <row r="2" spans="1:7" ht="15.75" thickBot="1" x14ac:dyDescent="0.25">
      <c r="A2" s="396" t="s">
        <v>179</v>
      </c>
      <c r="B2" s="396"/>
      <c r="C2" s="396"/>
      <c r="D2" s="396"/>
      <c r="E2" s="396"/>
      <c r="F2" s="396"/>
      <c r="G2" s="396"/>
    </row>
    <row r="3" spans="1:7" x14ac:dyDescent="0.2">
      <c r="A3" s="2"/>
      <c r="B3" s="2"/>
      <c r="C3" s="2"/>
      <c r="D3" s="2" t="s">
        <v>136</v>
      </c>
      <c r="E3" s="2" t="s">
        <v>137</v>
      </c>
      <c r="F3" s="2"/>
      <c r="G3" s="2"/>
    </row>
    <row r="4" spans="1:7" ht="13.5" thickBot="1" x14ac:dyDescent="0.25">
      <c r="A4" s="3" t="s">
        <v>1</v>
      </c>
      <c r="B4" s="3" t="s">
        <v>138</v>
      </c>
      <c r="C4" s="3" t="s">
        <v>137</v>
      </c>
      <c r="D4" s="3" t="s">
        <v>139</v>
      </c>
      <c r="E4" s="3" t="s">
        <v>139</v>
      </c>
      <c r="F4" s="3" t="s">
        <v>140</v>
      </c>
      <c r="G4" s="3" t="s">
        <v>8</v>
      </c>
    </row>
    <row r="5" spans="1:7" x14ac:dyDescent="0.2">
      <c r="A5" s="4"/>
      <c r="B5" s="5"/>
      <c r="C5" s="5"/>
      <c r="D5" s="5"/>
      <c r="E5" s="5"/>
      <c r="F5" s="6"/>
      <c r="G5" s="7"/>
    </row>
    <row r="6" spans="1:7" x14ac:dyDescent="0.2">
      <c r="A6" s="8" t="s">
        <v>245</v>
      </c>
      <c r="B6" s="5"/>
      <c r="C6" s="5"/>
      <c r="D6" s="5"/>
      <c r="E6" s="5"/>
      <c r="F6" s="9"/>
      <c r="G6" s="7"/>
    </row>
    <row r="7" spans="1:7" x14ac:dyDescent="0.2">
      <c r="A7" s="4"/>
      <c r="B7" s="5"/>
      <c r="C7" s="5"/>
      <c r="D7" s="5"/>
      <c r="E7" s="5"/>
      <c r="F7" s="9"/>
      <c r="G7" s="7"/>
    </row>
    <row r="8" spans="1:7" x14ac:dyDescent="0.2">
      <c r="A8" s="8" t="s">
        <v>9</v>
      </c>
      <c r="B8" s="10"/>
      <c r="C8" s="10"/>
      <c r="D8" s="10"/>
      <c r="E8" s="10"/>
      <c r="F8" s="11"/>
      <c r="G8" s="38">
        <v>0</v>
      </c>
    </row>
    <row r="9" spans="1:7" x14ac:dyDescent="0.2">
      <c r="A9" s="8"/>
      <c r="B9" s="10"/>
      <c r="C9" s="10"/>
      <c r="D9" s="10"/>
      <c r="E9" s="10"/>
      <c r="F9" s="11"/>
      <c r="G9" s="12"/>
    </row>
    <row r="10" spans="1:7" x14ac:dyDescent="0.2">
      <c r="A10" s="4" t="s">
        <v>141</v>
      </c>
      <c r="B10" s="19">
        <v>0</v>
      </c>
      <c r="C10" s="19">
        <v>0</v>
      </c>
      <c r="D10" s="19">
        <v>0</v>
      </c>
      <c r="E10" s="19">
        <v>0</v>
      </c>
      <c r="F10" s="20">
        <v>0</v>
      </c>
      <c r="G10" s="40">
        <f>SUM(B10:F10)</f>
        <v>0</v>
      </c>
    </row>
    <row r="11" spans="1:7" x14ac:dyDescent="0.2">
      <c r="A11" s="4" t="s">
        <v>109</v>
      </c>
      <c r="B11" s="16">
        <f>B10*$G$8</f>
        <v>0</v>
      </c>
      <c r="C11" s="16">
        <f>C10*$G$8</f>
        <v>0</v>
      </c>
      <c r="D11" s="16">
        <f>D10*$G$8</f>
        <v>0</v>
      </c>
      <c r="E11" s="16">
        <f>E10*$G$8</f>
        <v>0</v>
      </c>
      <c r="F11" s="17">
        <f>F10*$G$8</f>
        <v>0</v>
      </c>
      <c r="G11" s="12">
        <f>SUM(B11:F11)</f>
        <v>0</v>
      </c>
    </row>
    <row r="12" spans="1:7" x14ac:dyDescent="0.2">
      <c r="A12" s="4" t="s">
        <v>142</v>
      </c>
      <c r="B12" s="16">
        <f t="shared" ref="B12:G12" si="0">B11/12</f>
        <v>0</v>
      </c>
      <c r="C12" s="16">
        <f t="shared" si="0"/>
        <v>0</v>
      </c>
      <c r="D12" s="16">
        <f t="shared" si="0"/>
        <v>0</v>
      </c>
      <c r="E12" s="16">
        <f t="shared" si="0"/>
        <v>0</v>
      </c>
      <c r="F12" s="17">
        <f t="shared" si="0"/>
        <v>0</v>
      </c>
      <c r="G12" s="12">
        <f t="shared" si="0"/>
        <v>0</v>
      </c>
    </row>
    <row r="13" spans="1:7" x14ac:dyDescent="0.2">
      <c r="A13" s="4"/>
      <c r="B13" s="16"/>
      <c r="C13" s="16"/>
      <c r="D13" s="16"/>
      <c r="E13" s="16"/>
      <c r="F13" s="17"/>
      <c r="G13" s="12"/>
    </row>
    <row r="14" spans="1:7" x14ac:dyDescent="0.2">
      <c r="A14" s="4" t="s">
        <v>151</v>
      </c>
      <c r="B14" s="19">
        <v>0</v>
      </c>
      <c r="C14" s="19">
        <v>0</v>
      </c>
      <c r="D14" s="19">
        <v>0</v>
      </c>
      <c r="E14" s="19">
        <v>0</v>
      </c>
      <c r="F14" s="20">
        <v>0</v>
      </c>
      <c r="G14" s="12"/>
    </row>
    <row r="15" spans="1:7" x14ac:dyDescent="0.2">
      <c r="A15" s="4" t="s">
        <v>152</v>
      </c>
      <c r="B15" s="19">
        <v>0</v>
      </c>
      <c r="C15" s="19">
        <v>0</v>
      </c>
      <c r="D15" s="19">
        <v>0</v>
      </c>
      <c r="E15" s="19">
        <v>0</v>
      </c>
      <c r="F15" s="20">
        <v>0</v>
      </c>
      <c r="G15" s="12"/>
    </row>
    <row r="16" spans="1:7" x14ac:dyDescent="0.2">
      <c r="A16" s="4"/>
      <c r="B16" s="5"/>
      <c r="C16" s="5"/>
      <c r="D16" s="5"/>
      <c r="E16" s="5"/>
      <c r="F16" s="9"/>
      <c r="G16" s="15"/>
    </row>
    <row r="17" spans="1:7" x14ac:dyDescent="0.2">
      <c r="A17" s="4" t="s">
        <v>153</v>
      </c>
      <c r="B17" s="16">
        <f>B14*B$11</f>
        <v>0</v>
      </c>
      <c r="C17" s="16">
        <f t="shared" ref="C17:F17" si="1">C14*C$11</f>
        <v>0</v>
      </c>
      <c r="D17" s="16">
        <f t="shared" si="1"/>
        <v>0</v>
      </c>
      <c r="E17" s="16">
        <f t="shared" si="1"/>
        <v>0</v>
      </c>
      <c r="F17" s="17">
        <f t="shared" si="1"/>
        <v>0</v>
      </c>
      <c r="G17" s="12">
        <f>SUM(B17:F17)</f>
        <v>0</v>
      </c>
    </row>
    <row r="18" spans="1:7" x14ac:dyDescent="0.2">
      <c r="A18" s="4" t="s">
        <v>154</v>
      </c>
      <c r="B18" s="16">
        <f t="shared" ref="B18:F18" si="2">B15*B$11</f>
        <v>0</v>
      </c>
      <c r="C18" s="16">
        <f t="shared" si="2"/>
        <v>0</v>
      </c>
      <c r="D18" s="16">
        <f t="shared" si="2"/>
        <v>0</v>
      </c>
      <c r="E18" s="16">
        <f t="shared" si="2"/>
        <v>0</v>
      </c>
      <c r="F18" s="17">
        <f t="shared" si="2"/>
        <v>0</v>
      </c>
      <c r="G18" s="12">
        <f>SUM(B18:F18)</f>
        <v>0</v>
      </c>
    </row>
    <row r="19" spans="1:7" x14ac:dyDescent="0.2">
      <c r="A19" s="4"/>
      <c r="B19" s="5"/>
      <c r="C19" s="5"/>
      <c r="D19" s="5"/>
      <c r="E19" s="5"/>
      <c r="F19" s="9"/>
      <c r="G19" s="15"/>
    </row>
    <row r="20" spans="1:7" x14ac:dyDescent="0.2">
      <c r="A20" s="8" t="s">
        <v>119</v>
      </c>
      <c r="B20" s="19">
        <v>0</v>
      </c>
      <c r="C20" s="19">
        <v>0</v>
      </c>
      <c r="D20" s="19">
        <v>0</v>
      </c>
      <c r="E20" s="19">
        <v>0</v>
      </c>
      <c r="F20" s="20">
        <v>0</v>
      </c>
      <c r="G20" s="40">
        <f>SUM(B20:F20)</f>
        <v>0</v>
      </c>
    </row>
    <row r="21" spans="1:7" x14ac:dyDescent="0.2">
      <c r="A21" s="4" t="s">
        <v>13</v>
      </c>
      <c r="B21" s="18">
        <f>B20*$G$21</f>
        <v>0</v>
      </c>
      <c r="C21" s="18">
        <f>C20*$G$21</f>
        <v>0</v>
      </c>
      <c r="D21" s="18">
        <f>D20*$G$21</f>
        <v>0</v>
      </c>
      <c r="E21" s="18">
        <f>E20*$G$21</f>
        <v>0</v>
      </c>
      <c r="F21" s="58">
        <f>F20*$G$21</f>
        <v>0</v>
      </c>
      <c r="G21" s="12">
        <f>SUM(G22:G23)</f>
        <v>0</v>
      </c>
    </row>
    <row r="22" spans="1:7" x14ac:dyDescent="0.2">
      <c r="A22" s="4" t="s">
        <v>14</v>
      </c>
      <c r="B22" s="18">
        <f t="shared" ref="B22:E22" si="3">B20*$G$22</f>
        <v>0</v>
      </c>
      <c r="C22" s="18">
        <f t="shared" si="3"/>
        <v>0</v>
      </c>
      <c r="D22" s="18">
        <f t="shared" si="3"/>
        <v>0</v>
      </c>
      <c r="E22" s="18">
        <f t="shared" si="3"/>
        <v>0</v>
      </c>
      <c r="F22" s="58">
        <f>F20*$G$22</f>
        <v>0</v>
      </c>
      <c r="G22" s="38">
        <v>0</v>
      </c>
    </row>
    <row r="23" spans="1:7" x14ac:dyDescent="0.2">
      <c r="A23" s="4" t="s">
        <v>15</v>
      </c>
      <c r="B23" s="18">
        <f t="shared" ref="B23:E23" si="4">B20*$G$23</f>
        <v>0</v>
      </c>
      <c r="C23" s="18">
        <f t="shared" si="4"/>
        <v>0</v>
      </c>
      <c r="D23" s="18">
        <f t="shared" si="4"/>
        <v>0</v>
      </c>
      <c r="E23" s="18">
        <f t="shared" si="4"/>
        <v>0</v>
      </c>
      <c r="F23" s="58">
        <f>F20*$G$23</f>
        <v>0</v>
      </c>
      <c r="G23" s="38">
        <v>0</v>
      </c>
    </row>
    <row r="24" spans="1:7" x14ac:dyDescent="0.2">
      <c r="A24" s="4"/>
      <c r="B24" s="5"/>
      <c r="C24" s="5"/>
      <c r="D24" s="5"/>
      <c r="E24" s="5"/>
      <c r="F24" s="9"/>
      <c r="G24" s="15"/>
    </row>
    <row r="25" spans="1:7" x14ac:dyDescent="0.2">
      <c r="A25" s="8" t="s">
        <v>16</v>
      </c>
      <c r="B25" s="5"/>
      <c r="C25" s="5"/>
      <c r="D25" s="5"/>
      <c r="E25" s="5"/>
      <c r="F25" s="9"/>
      <c r="G25" s="15"/>
    </row>
    <row r="26" spans="1:7" x14ac:dyDescent="0.2">
      <c r="A26" s="4" t="s">
        <v>17</v>
      </c>
      <c r="B26" s="19">
        <v>0</v>
      </c>
      <c r="C26" s="19">
        <v>0</v>
      </c>
      <c r="D26" s="19">
        <v>0</v>
      </c>
      <c r="E26" s="19">
        <v>0</v>
      </c>
      <c r="F26" s="20">
        <v>0</v>
      </c>
      <c r="G26" s="15"/>
    </row>
    <row r="27" spans="1:7" x14ac:dyDescent="0.2">
      <c r="A27" s="4" t="s">
        <v>120</v>
      </c>
      <c r="B27" s="19">
        <v>0</v>
      </c>
      <c r="C27" s="19">
        <v>0</v>
      </c>
      <c r="D27" s="19">
        <v>0</v>
      </c>
      <c r="E27" s="19">
        <v>0</v>
      </c>
      <c r="F27" s="20">
        <v>0</v>
      </c>
      <c r="G27" s="15"/>
    </row>
    <row r="28" spans="1:7" x14ac:dyDescent="0.2">
      <c r="A28" s="4" t="s">
        <v>121</v>
      </c>
      <c r="B28" s="19">
        <v>0</v>
      </c>
      <c r="C28" s="19">
        <v>0</v>
      </c>
      <c r="D28" s="19">
        <v>0</v>
      </c>
      <c r="E28" s="19">
        <v>0</v>
      </c>
      <c r="F28" s="20">
        <v>0</v>
      </c>
      <c r="G28" s="15"/>
    </row>
    <row r="29" spans="1:7" x14ac:dyDescent="0.2">
      <c r="A29" s="4" t="s">
        <v>150</v>
      </c>
      <c r="B29" s="19">
        <v>0</v>
      </c>
      <c r="C29" s="19">
        <v>0</v>
      </c>
      <c r="D29" s="19">
        <v>0</v>
      </c>
      <c r="E29" s="19">
        <v>0</v>
      </c>
      <c r="F29" s="20">
        <v>0</v>
      </c>
      <c r="G29" s="15"/>
    </row>
    <row r="30" spans="1:7" x14ac:dyDescent="0.2">
      <c r="A30" s="4" t="s">
        <v>20</v>
      </c>
      <c r="B30" s="19">
        <v>0</v>
      </c>
      <c r="C30" s="19">
        <v>0</v>
      </c>
      <c r="D30" s="19">
        <v>0</v>
      </c>
      <c r="E30" s="19">
        <v>0</v>
      </c>
      <c r="F30" s="20">
        <v>0</v>
      </c>
      <c r="G30" s="15"/>
    </row>
    <row r="31" spans="1:7" x14ac:dyDescent="0.2">
      <c r="A31" s="4"/>
      <c r="B31" s="5"/>
      <c r="C31" s="5"/>
      <c r="D31" s="5"/>
      <c r="E31" s="5"/>
      <c r="F31" s="9"/>
      <c r="G31" s="15"/>
    </row>
    <row r="32" spans="1:7" x14ac:dyDescent="0.2">
      <c r="A32" s="8" t="s">
        <v>34</v>
      </c>
      <c r="B32" s="5"/>
      <c r="C32" s="5"/>
      <c r="D32" s="5"/>
      <c r="E32" s="5"/>
      <c r="F32" s="9"/>
      <c r="G32" s="15"/>
    </row>
    <row r="33" spans="1:7" x14ac:dyDescent="0.2">
      <c r="A33" s="4" t="s">
        <v>19</v>
      </c>
      <c r="B33" s="19">
        <v>0</v>
      </c>
      <c r="C33" s="19">
        <v>0</v>
      </c>
      <c r="D33" s="19">
        <v>0</v>
      </c>
      <c r="E33" s="19">
        <v>0</v>
      </c>
      <c r="F33" s="20">
        <v>0</v>
      </c>
      <c r="G33" s="15"/>
    </row>
    <row r="34" spans="1:7" x14ac:dyDescent="0.2">
      <c r="A34" s="4" t="s">
        <v>246</v>
      </c>
      <c r="B34" s="19">
        <v>0</v>
      </c>
      <c r="C34" s="19">
        <v>0</v>
      </c>
      <c r="D34" s="19">
        <v>0</v>
      </c>
      <c r="E34" s="19">
        <v>0</v>
      </c>
      <c r="F34" s="20">
        <v>0</v>
      </c>
      <c r="G34" s="15"/>
    </row>
    <row r="35" spans="1:7" x14ac:dyDescent="0.2">
      <c r="A35" s="4" t="s">
        <v>35</v>
      </c>
      <c r="B35" s="23">
        <v>0</v>
      </c>
      <c r="C35" s="23">
        <v>0</v>
      </c>
      <c r="D35" s="23">
        <v>0</v>
      </c>
      <c r="E35" s="23">
        <v>0</v>
      </c>
      <c r="F35" s="24">
        <v>0</v>
      </c>
      <c r="G35" s="15"/>
    </row>
    <row r="36" spans="1:7" x14ac:dyDescent="0.2">
      <c r="A36" s="4" t="s">
        <v>36</v>
      </c>
      <c r="B36" s="28">
        <f>SUM(B33:B35)</f>
        <v>0</v>
      </c>
      <c r="C36" s="28">
        <f t="shared" ref="C36:F36" si="5">SUM(C33:C35)</f>
        <v>0</v>
      </c>
      <c r="D36" s="28">
        <f t="shared" si="5"/>
        <v>0</v>
      </c>
      <c r="E36" s="28">
        <f t="shared" si="5"/>
        <v>0</v>
      </c>
      <c r="F36" s="59">
        <f t="shared" si="5"/>
        <v>0</v>
      </c>
      <c r="G36" s="15"/>
    </row>
    <row r="37" spans="1:7" x14ac:dyDescent="0.2">
      <c r="A37" s="4"/>
      <c r="B37" s="19"/>
      <c r="C37" s="19"/>
      <c r="D37" s="19"/>
      <c r="E37" s="19"/>
      <c r="F37" s="20"/>
      <c r="G37" s="15"/>
    </row>
    <row r="38" spans="1:7" x14ac:dyDescent="0.2">
      <c r="A38" s="4" t="s">
        <v>37</v>
      </c>
      <c r="B38" s="19">
        <v>0</v>
      </c>
      <c r="C38" s="19">
        <v>0</v>
      </c>
      <c r="D38" s="19">
        <v>0</v>
      </c>
      <c r="E38" s="19">
        <v>0</v>
      </c>
      <c r="F38" s="20">
        <v>0</v>
      </c>
      <c r="G38" s="15"/>
    </row>
    <row r="39" spans="1:7" x14ac:dyDescent="0.2">
      <c r="A39" s="4" t="s">
        <v>247</v>
      </c>
      <c r="B39" s="19">
        <v>0</v>
      </c>
      <c r="C39" s="19">
        <v>0</v>
      </c>
      <c r="D39" s="19">
        <v>0</v>
      </c>
      <c r="E39" s="19">
        <v>0</v>
      </c>
      <c r="F39" s="20">
        <v>0</v>
      </c>
      <c r="G39" s="15"/>
    </row>
    <row r="40" spans="1:7" x14ac:dyDescent="0.2">
      <c r="A40" s="4" t="s">
        <v>38</v>
      </c>
      <c r="B40" s="23">
        <v>0</v>
      </c>
      <c r="C40" s="23">
        <v>0</v>
      </c>
      <c r="D40" s="23">
        <v>0</v>
      </c>
      <c r="E40" s="23">
        <v>0</v>
      </c>
      <c r="F40" s="24">
        <v>0</v>
      </c>
      <c r="G40" s="15"/>
    </row>
    <row r="41" spans="1:7" x14ac:dyDescent="0.2">
      <c r="A41" s="4" t="s">
        <v>39</v>
      </c>
      <c r="B41" s="28">
        <f>SUM(B38:B40)</f>
        <v>0</v>
      </c>
      <c r="C41" s="28">
        <f t="shared" ref="C41:F41" si="6">SUM(C38:C40)</f>
        <v>0</v>
      </c>
      <c r="D41" s="28">
        <f t="shared" si="6"/>
        <v>0</v>
      </c>
      <c r="E41" s="28">
        <f t="shared" si="6"/>
        <v>0</v>
      </c>
      <c r="F41" s="59">
        <f t="shared" si="6"/>
        <v>0</v>
      </c>
      <c r="G41" s="15"/>
    </row>
    <row r="42" spans="1:7" x14ac:dyDescent="0.2">
      <c r="A42" s="4"/>
      <c r="B42" s="5"/>
      <c r="C42" s="5"/>
      <c r="D42" s="5"/>
      <c r="E42" s="5"/>
      <c r="F42" s="9"/>
      <c r="G42" s="15"/>
    </row>
    <row r="43" spans="1:7" x14ac:dyDescent="0.2">
      <c r="A43" s="8" t="s">
        <v>40</v>
      </c>
      <c r="B43" s="5"/>
      <c r="C43" s="5"/>
      <c r="D43" s="5"/>
      <c r="E43" s="5"/>
      <c r="F43" s="9"/>
      <c r="G43" s="15"/>
    </row>
    <row r="44" spans="1:7" x14ac:dyDescent="0.2">
      <c r="A44" s="4" t="s">
        <v>17</v>
      </c>
      <c r="B44" s="16">
        <f>B21*B26</f>
        <v>0</v>
      </c>
      <c r="C44" s="16">
        <f>C21*C26</f>
        <v>0</v>
      </c>
      <c r="D44" s="16">
        <f>D21*D26</f>
        <v>0</v>
      </c>
      <c r="E44" s="16">
        <f>E21*E26</f>
        <v>0</v>
      </c>
      <c r="F44" s="17">
        <f>F21*F26</f>
        <v>0</v>
      </c>
      <c r="G44" s="12">
        <f>SUM(B44:F44)</f>
        <v>0</v>
      </c>
    </row>
    <row r="45" spans="1:7" x14ac:dyDescent="0.2">
      <c r="A45" s="4" t="s">
        <v>120</v>
      </c>
      <c r="B45" s="16">
        <f>B21*B27</f>
        <v>0</v>
      </c>
      <c r="C45" s="16">
        <f>C21*C27</f>
        <v>0</v>
      </c>
      <c r="D45" s="16">
        <f>D21*D27</f>
        <v>0</v>
      </c>
      <c r="E45" s="16">
        <f>E21*E27</f>
        <v>0</v>
      </c>
      <c r="F45" s="17">
        <f>F21*F27</f>
        <v>0</v>
      </c>
      <c r="G45" s="12">
        <f>SUM(B45:F45)</f>
        <v>0</v>
      </c>
    </row>
    <row r="46" spans="1:7" x14ac:dyDescent="0.2">
      <c r="A46" s="4" t="s">
        <v>121</v>
      </c>
      <c r="B46" s="16">
        <f t="shared" ref="B46:F48" si="7">B21*B28</f>
        <v>0</v>
      </c>
      <c r="C46" s="16">
        <f t="shared" si="7"/>
        <v>0</v>
      </c>
      <c r="D46" s="16">
        <f t="shared" si="7"/>
        <v>0</v>
      </c>
      <c r="E46" s="16">
        <f t="shared" si="7"/>
        <v>0</v>
      </c>
      <c r="F46" s="17">
        <f t="shared" si="7"/>
        <v>0</v>
      </c>
      <c r="G46" s="12">
        <f>SUM(B46:F46)</f>
        <v>0</v>
      </c>
    </row>
    <row r="47" spans="1:7" x14ac:dyDescent="0.2">
      <c r="A47" s="4" t="s">
        <v>150</v>
      </c>
      <c r="B47" s="16">
        <f t="shared" si="7"/>
        <v>0</v>
      </c>
      <c r="C47" s="16">
        <f t="shared" si="7"/>
        <v>0</v>
      </c>
      <c r="D47" s="16">
        <f t="shared" si="7"/>
        <v>0</v>
      </c>
      <c r="E47" s="16">
        <f t="shared" si="7"/>
        <v>0</v>
      </c>
      <c r="F47" s="17">
        <f t="shared" si="7"/>
        <v>0</v>
      </c>
      <c r="G47" s="12">
        <f>SUM(B47:F47)</f>
        <v>0</v>
      </c>
    </row>
    <row r="48" spans="1:7" x14ac:dyDescent="0.2">
      <c r="A48" s="4" t="s">
        <v>20</v>
      </c>
      <c r="B48" s="16">
        <f t="shared" si="7"/>
        <v>0</v>
      </c>
      <c r="C48" s="16">
        <f t="shared" si="7"/>
        <v>0</v>
      </c>
      <c r="D48" s="16">
        <f t="shared" si="7"/>
        <v>0</v>
      </c>
      <c r="E48" s="16">
        <f t="shared" si="7"/>
        <v>0</v>
      </c>
      <c r="F48" s="17">
        <f t="shared" si="7"/>
        <v>0</v>
      </c>
      <c r="G48" s="12">
        <f>SUM(B48:F48)</f>
        <v>0</v>
      </c>
    </row>
    <row r="49" spans="1:7" x14ac:dyDescent="0.2">
      <c r="A49" s="4"/>
      <c r="B49" s="5"/>
      <c r="C49" s="5"/>
      <c r="D49" s="5"/>
      <c r="E49" s="5"/>
      <c r="F49" s="9"/>
      <c r="G49" s="15"/>
    </row>
    <row r="50" spans="1:7" x14ac:dyDescent="0.2">
      <c r="A50" s="8" t="s">
        <v>41</v>
      </c>
      <c r="B50" s="5"/>
      <c r="C50" s="5"/>
      <c r="D50" s="5"/>
      <c r="E50" s="5"/>
      <c r="F50" s="9"/>
      <c r="G50" s="15"/>
    </row>
    <row r="51" spans="1:7" x14ac:dyDescent="0.2">
      <c r="A51" s="4" t="s">
        <v>19</v>
      </c>
      <c r="B51" s="16">
        <f>B33*B$22</f>
        <v>0</v>
      </c>
      <c r="C51" s="16">
        <f t="shared" ref="C51:F53" si="8">C33*C$22</f>
        <v>0</v>
      </c>
      <c r="D51" s="16">
        <f t="shared" si="8"/>
        <v>0</v>
      </c>
      <c r="E51" s="16">
        <f t="shared" si="8"/>
        <v>0</v>
      </c>
      <c r="F51" s="17">
        <f t="shared" si="8"/>
        <v>0</v>
      </c>
      <c r="G51" s="12">
        <f t="shared" ref="G51:G54" si="9">SUM(B51:F51)</f>
        <v>0</v>
      </c>
    </row>
    <row r="52" spans="1:7" x14ac:dyDescent="0.2">
      <c r="A52" s="4" t="s">
        <v>246</v>
      </c>
      <c r="B52" s="16">
        <f>B34*B$22</f>
        <v>0</v>
      </c>
      <c r="C52" s="16">
        <f t="shared" si="8"/>
        <v>0</v>
      </c>
      <c r="D52" s="16">
        <f t="shared" si="8"/>
        <v>0</v>
      </c>
      <c r="E52" s="16">
        <f t="shared" si="8"/>
        <v>0</v>
      </c>
      <c r="F52" s="17">
        <f t="shared" si="8"/>
        <v>0</v>
      </c>
      <c r="G52" s="12">
        <f t="shared" si="9"/>
        <v>0</v>
      </c>
    </row>
    <row r="53" spans="1:7" x14ac:dyDescent="0.2">
      <c r="A53" s="4" t="s">
        <v>35</v>
      </c>
      <c r="B53" s="29">
        <f>B35*B$22</f>
        <v>0</v>
      </c>
      <c r="C53" s="29">
        <f t="shared" si="8"/>
        <v>0</v>
      </c>
      <c r="D53" s="29">
        <f t="shared" si="8"/>
        <v>0</v>
      </c>
      <c r="E53" s="29">
        <f t="shared" si="8"/>
        <v>0</v>
      </c>
      <c r="F53" s="30">
        <f t="shared" si="8"/>
        <v>0</v>
      </c>
      <c r="G53" s="31">
        <f t="shared" si="9"/>
        <v>0</v>
      </c>
    </row>
    <row r="54" spans="1:7" x14ac:dyDescent="0.2">
      <c r="A54" s="4" t="s">
        <v>36</v>
      </c>
      <c r="B54" s="16">
        <f>SUM(B51:B53)</f>
        <v>0</v>
      </c>
      <c r="C54" s="16">
        <f>SUM(C51:C53)</f>
        <v>0</v>
      </c>
      <c r="D54" s="16">
        <f>SUM(D51:D53)</f>
        <v>0</v>
      </c>
      <c r="E54" s="16">
        <f>SUM(E51:E53)</f>
        <v>0</v>
      </c>
      <c r="F54" s="17">
        <f>SUM(F51:F53)</f>
        <v>0</v>
      </c>
      <c r="G54" s="12">
        <f t="shared" si="9"/>
        <v>0</v>
      </c>
    </row>
    <row r="55" spans="1:7" x14ac:dyDescent="0.2">
      <c r="A55" s="4"/>
      <c r="B55" s="16"/>
      <c r="C55" s="16"/>
      <c r="D55" s="16"/>
      <c r="E55" s="16"/>
      <c r="F55" s="17"/>
      <c r="G55" s="12"/>
    </row>
    <row r="56" spans="1:7" x14ac:dyDescent="0.2">
      <c r="A56" s="4" t="s">
        <v>37</v>
      </c>
      <c r="B56" s="16">
        <f>B38*B$23</f>
        <v>0</v>
      </c>
      <c r="C56" s="16">
        <f t="shared" ref="C56:F58" si="10">C38*C$23</f>
        <v>0</v>
      </c>
      <c r="D56" s="16">
        <f t="shared" si="10"/>
        <v>0</v>
      </c>
      <c r="E56" s="16">
        <f t="shared" si="10"/>
        <v>0</v>
      </c>
      <c r="F56" s="17">
        <f t="shared" si="10"/>
        <v>0</v>
      </c>
      <c r="G56" s="12">
        <f t="shared" ref="G56:G59" si="11">SUM(B56:F56)</f>
        <v>0</v>
      </c>
    </row>
    <row r="57" spans="1:7" x14ac:dyDescent="0.2">
      <c r="A57" s="4" t="s">
        <v>247</v>
      </c>
      <c r="B57" s="16">
        <f>B39*B$23</f>
        <v>0</v>
      </c>
      <c r="C57" s="16">
        <f t="shared" si="10"/>
        <v>0</v>
      </c>
      <c r="D57" s="16">
        <f t="shared" si="10"/>
        <v>0</v>
      </c>
      <c r="E57" s="16">
        <f t="shared" si="10"/>
        <v>0</v>
      </c>
      <c r="F57" s="17">
        <f t="shared" si="10"/>
        <v>0</v>
      </c>
      <c r="G57" s="12">
        <f t="shared" si="11"/>
        <v>0</v>
      </c>
    </row>
    <row r="58" spans="1:7" x14ac:dyDescent="0.2">
      <c r="A58" s="4" t="s">
        <v>38</v>
      </c>
      <c r="B58" s="29">
        <f>B40*B$23</f>
        <v>0</v>
      </c>
      <c r="C58" s="29">
        <f t="shared" si="10"/>
        <v>0</v>
      </c>
      <c r="D58" s="29">
        <f t="shared" si="10"/>
        <v>0</v>
      </c>
      <c r="E58" s="29">
        <f t="shared" si="10"/>
        <v>0</v>
      </c>
      <c r="F58" s="30">
        <f t="shared" si="10"/>
        <v>0</v>
      </c>
      <c r="G58" s="31">
        <f t="shared" si="11"/>
        <v>0</v>
      </c>
    </row>
    <row r="59" spans="1:7" x14ac:dyDescent="0.2">
      <c r="A59" s="4" t="s">
        <v>39</v>
      </c>
      <c r="B59" s="16">
        <f>SUM(B56:B58)</f>
        <v>0</v>
      </c>
      <c r="C59" s="16">
        <f>SUM(C56:C58)</f>
        <v>0</v>
      </c>
      <c r="D59" s="16">
        <f>SUM(D56:D58)</f>
        <v>0</v>
      </c>
      <c r="E59" s="16">
        <f>SUM(E56:E58)</f>
        <v>0</v>
      </c>
      <c r="F59" s="17">
        <f>SUM(F56:F58)</f>
        <v>0</v>
      </c>
      <c r="G59" s="12">
        <f t="shared" si="11"/>
        <v>0</v>
      </c>
    </row>
    <row r="60" spans="1:7" x14ac:dyDescent="0.2">
      <c r="A60" s="4"/>
      <c r="B60" s="16"/>
      <c r="C60" s="16"/>
      <c r="D60" s="16"/>
      <c r="E60" s="16"/>
      <c r="F60" s="17"/>
      <c r="G60" s="12"/>
    </row>
    <row r="61" spans="1:7" x14ac:dyDescent="0.2">
      <c r="A61" s="4" t="s">
        <v>44</v>
      </c>
      <c r="B61" s="16">
        <f>B54+B59</f>
        <v>0</v>
      </c>
      <c r="C61" s="16">
        <f>C54+C59</f>
        <v>0</v>
      </c>
      <c r="D61" s="16">
        <f>D54+D59</f>
        <v>0</v>
      </c>
      <c r="E61" s="16">
        <f>E54+E59</f>
        <v>0</v>
      </c>
      <c r="F61" s="17">
        <f>F54+F59</f>
        <v>0</v>
      </c>
      <c r="G61" s="12">
        <f>SUM(B61:F61)</f>
        <v>0</v>
      </c>
    </row>
    <row r="62" spans="1:7" ht="13.5" thickBot="1" x14ac:dyDescent="0.25">
      <c r="A62" s="32"/>
      <c r="B62" s="33"/>
      <c r="C62" s="33"/>
      <c r="D62" s="33"/>
      <c r="E62" s="33"/>
      <c r="F62" s="34"/>
      <c r="G62" s="35"/>
    </row>
  </sheetData>
  <mergeCells count="2">
    <mergeCell ref="A1:G1"/>
    <mergeCell ref="A2:G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N63"/>
  <sheetViews>
    <sheetView zoomScale="80" zoomScaleNormal="80" workbookViewId="0">
      <selection sqref="A1:N1"/>
    </sheetView>
  </sheetViews>
  <sheetFormatPr defaultColWidth="9.140625" defaultRowHeight="12.75" x14ac:dyDescent="0.2"/>
  <cols>
    <col min="1" max="1" width="60.85546875" style="1" customWidth="1"/>
    <col min="2" max="4" width="14.28515625" style="1" customWidth="1"/>
    <col min="5" max="5" width="17.7109375" style="1" customWidth="1"/>
    <col min="6" max="10" width="14.28515625" style="1" customWidth="1"/>
    <col min="11" max="11" width="17.7109375" style="1" customWidth="1"/>
    <col min="12" max="14" width="14.28515625" style="1" customWidth="1"/>
    <col min="15" max="16384" width="9.140625" style="1"/>
  </cols>
  <sheetData>
    <row r="1" spans="1:14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  <c r="I1" s="396" t="s">
        <v>244</v>
      </c>
      <c r="J1" s="396" t="s">
        <v>244</v>
      </c>
      <c r="K1" s="396" t="s">
        <v>244</v>
      </c>
      <c r="L1" s="396" t="s">
        <v>244</v>
      </c>
      <c r="M1" s="396" t="s">
        <v>244</v>
      </c>
      <c r="N1" s="396" t="s">
        <v>244</v>
      </c>
    </row>
    <row r="2" spans="1:14" ht="15.75" thickBot="1" x14ac:dyDescent="0.25">
      <c r="A2" s="397" t="s">
        <v>182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</row>
    <row r="3" spans="1:14" ht="15" customHeight="1" thickBot="1" x14ac:dyDescent="0.25">
      <c r="A3" s="2"/>
      <c r="B3" s="398" t="s">
        <v>155</v>
      </c>
      <c r="C3" s="399"/>
      <c r="D3" s="399"/>
      <c r="E3" s="399"/>
      <c r="F3" s="399"/>
      <c r="G3" s="400"/>
      <c r="H3" s="398" t="s">
        <v>156</v>
      </c>
      <c r="I3" s="399"/>
      <c r="J3" s="399"/>
      <c r="K3" s="399"/>
      <c r="L3" s="399"/>
      <c r="M3" s="400"/>
      <c r="N3" s="2"/>
    </row>
    <row r="4" spans="1:14" x14ac:dyDescent="0.2">
      <c r="A4" s="37"/>
      <c r="B4" s="37"/>
      <c r="C4" s="37"/>
      <c r="D4" s="37" t="s">
        <v>136</v>
      </c>
      <c r="E4" s="37" t="s">
        <v>137</v>
      </c>
      <c r="F4" s="37"/>
      <c r="G4" s="37"/>
      <c r="H4" s="37"/>
      <c r="I4" s="37"/>
      <c r="J4" s="37" t="s">
        <v>136</v>
      </c>
      <c r="K4" s="37" t="s">
        <v>137</v>
      </c>
      <c r="L4" s="37"/>
      <c r="M4" s="37"/>
      <c r="N4" s="37" t="s">
        <v>157</v>
      </c>
    </row>
    <row r="5" spans="1:14" ht="13.5" thickBot="1" x14ac:dyDescent="0.25">
      <c r="A5" s="3" t="s">
        <v>1</v>
      </c>
      <c r="B5" s="3" t="s">
        <v>138</v>
      </c>
      <c r="C5" s="3" t="s">
        <v>137</v>
      </c>
      <c r="D5" s="3" t="s">
        <v>139</v>
      </c>
      <c r="E5" s="3" t="s">
        <v>139</v>
      </c>
      <c r="F5" s="3" t="s">
        <v>140</v>
      </c>
      <c r="G5" s="3" t="s">
        <v>8</v>
      </c>
      <c r="H5" s="3" t="s">
        <v>138</v>
      </c>
      <c r="I5" s="3" t="s">
        <v>137</v>
      </c>
      <c r="J5" s="3" t="s">
        <v>139</v>
      </c>
      <c r="K5" s="3" t="s">
        <v>139</v>
      </c>
      <c r="L5" s="3" t="s">
        <v>140</v>
      </c>
      <c r="M5" s="3" t="s">
        <v>8</v>
      </c>
      <c r="N5" s="3" t="s">
        <v>8</v>
      </c>
    </row>
    <row r="6" spans="1:14" x14ac:dyDescent="0.2">
      <c r="A6" s="4"/>
      <c r="B6" s="5"/>
      <c r="C6" s="5"/>
      <c r="D6" s="5"/>
      <c r="E6" s="5"/>
      <c r="F6" s="6"/>
      <c r="G6" s="7"/>
      <c r="H6" s="5"/>
      <c r="I6" s="5"/>
      <c r="J6" s="5"/>
      <c r="K6" s="5"/>
      <c r="L6" s="6"/>
      <c r="M6" s="7"/>
      <c r="N6" s="42"/>
    </row>
    <row r="7" spans="1:14" x14ac:dyDescent="0.2">
      <c r="A7" s="8" t="s">
        <v>245</v>
      </c>
      <c r="B7" s="5"/>
      <c r="C7" s="5"/>
      <c r="D7" s="5"/>
      <c r="E7" s="5"/>
      <c r="F7" s="9"/>
      <c r="G7" s="7"/>
      <c r="H7" s="5"/>
      <c r="I7" s="5"/>
      <c r="J7" s="5"/>
      <c r="K7" s="5"/>
      <c r="L7" s="9"/>
      <c r="M7" s="7"/>
      <c r="N7" s="42"/>
    </row>
    <row r="8" spans="1:14" x14ac:dyDescent="0.2">
      <c r="A8" s="4"/>
      <c r="B8" s="5"/>
      <c r="C8" s="5"/>
      <c r="D8" s="5"/>
      <c r="E8" s="5"/>
      <c r="F8" s="9"/>
      <c r="G8" s="7"/>
      <c r="H8" s="5"/>
      <c r="I8" s="5"/>
      <c r="J8" s="5"/>
      <c r="K8" s="5"/>
      <c r="L8" s="9"/>
      <c r="M8" s="7"/>
      <c r="N8" s="42"/>
    </row>
    <row r="9" spans="1:14" x14ac:dyDescent="0.2">
      <c r="A9" s="8" t="s">
        <v>9</v>
      </c>
      <c r="B9" s="10"/>
      <c r="C9" s="10"/>
      <c r="D9" s="10"/>
      <c r="E9" s="10"/>
      <c r="F9" s="11"/>
      <c r="G9" s="38">
        <v>-348</v>
      </c>
      <c r="H9" s="10"/>
      <c r="I9" s="10"/>
      <c r="J9" s="10"/>
      <c r="K9" s="10"/>
      <c r="L9" s="11"/>
      <c r="M9" s="38">
        <v>0</v>
      </c>
      <c r="N9" s="43">
        <f>G9+M9</f>
        <v>-348</v>
      </c>
    </row>
    <row r="10" spans="1:14" x14ac:dyDescent="0.2">
      <c r="A10" s="8"/>
      <c r="B10" s="10"/>
      <c r="C10" s="10"/>
      <c r="D10" s="10"/>
      <c r="E10" s="10"/>
      <c r="F10" s="11"/>
      <c r="G10" s="12"/>
      <c r="H10" s="10"/>
      <c r="I10" s="10"/>
      <c r="J10" s="10"/>
      <c r="K10" s="10"/>
      <c r="L10" s="11"/>
      <c r="M10" s="12"/>
      <c r="N10" s="42"/>
    </row>
    <row r="11" spans="1:14" x14ac:dyDescent="0.2">
      <c r="A11" s="4" t="s">
        <v>141</v>
      </c>
      <c r="B11" s="19">
        <v>1</v>
      </c>
      <c r="C11" s="19">
        <v>0</v>
      </c>
      <c r="D11" s="19">
        <v>0</v>
      </c>
      <c r="E11" s="19">
        <v>0</v>
      </c>
      <c r="F11" s="20">
        <v>0</v>
      </c>
      <c r="G11" s="40">
        <f>SUM(B11:F11)</f>
        <v>1</v>
      </c>
      <c r="H11" s="19"/>
      <c r="I11" s="19"/>
      <c r="J11" s="19"/>
      <c r="K11" s="19"/>
      <c r="L11" s="20"/>
      <c r="M11" s="40">
        <f>SUM(H11:L11)</f>
        <v>0</v>
      </c>
      <c r="N11" s="44">
        <f>(G11+M11)/2</f>
        <v>0.5</v>
      </c>
    </row>
    <row r="12" spans="1:14" x14ac:dyDescent="0.2">
      <c r="A12" s="4" t="s">
        <v>109</v>
      </c>
      <c r="B12" s="16">
        <f>B11*$G$9</f>
        <v>-348</v>
      </c>
      <c r="C12" s="16">
        <f>C11*$G$9</f>
        <v>0</v>
      </c>
      <c r="D12" s="16">
        <f>D11*$G$9</f>
        <v>0</v>
      </c>
      <c r="E12" s="16">
        <f>E11*$G$9</f>
        <v>0</v>
      </c>
      <c r="F12" s="17">
        <f>F11*$G$9</f>
        <v>0</v>
      </c>
      <c r="G12" s="12">
        <f>SUM(B12:F12)</f>
        <v>-348</v>
      </c>
      <c r="H12" s="16">
        <f>H11*$M$9</f>
        <v>0</v>
      </c>
      <c r="I12" s="16">
        <f>I11*$M$9</f>
        <v>0</v>
      </c>
      <c r="J12" s="16">
        <f>J11*$M$9</f>
        <v>0</v>
      </c>
      <c r="K12" s="16">
        <f>K11*$M$9</f>
        <v>0</v>
      </c>
      <c r="L12" s="17">
        <f>L11*$M$9</f>
        <v>0</v>
      </c>
      <c r="M12" s="12">
        <f>SUM(H12:L12)</f>
        <v>0</v>
      </c>
      <c r="N12" s="43">
        <f>G12+M12</f>
        <v>-348</v>
      </c>
    </row>
    <row r="13" spans="1:14" x14ac:dyDescent="0.2">
      <c r="A13" s="4" t="s">
        <v>142</v>
      </c>
      <c r="B13" s="16">
        <f t="shared" ref="B13:M13" si="0">B12/12</f>
        <v>-29</v>
      </c>
      <c r="C13" s="16">
        <f t="shared" si="0"/>
        <v>0</v>
      </c>
      <c r="D13" s="16">
        <f t="shared" si="0"/>
        <v>0</v>
      </c>
      <c r="E13" s="16">
        <f t="shared" si="0"/>
        <v>0</v>
      </c>
      <c r="F13" s="17">
        <f t="shared" si="0"/>
        <v>0</v>
      </c>
      <c r="G13" s="12">
        <f t="shared" si="0"/>
        <v>-29</v>
      </c>
      <c r="H13" s="16">
        <f t="shared" si="0"/>
        <v>0</v>
      </c>
      <c r="I13" s="16">
        <f t="shared" si="0"/>
        <v>0</v>
      </c>
      <c r="J13" s="16">
        <f t="shared" si="0"/>
        <v>0</v>
      </c>
      <c r="K13" s="16">
        <f t="shared" si="0"/>
        <v>0</v>
      </c>
      <c r="L13" s="17">
        <f t="shared" si="0"/>
        <v>0</v>
      </c>
      <c r="M13" s="12">
        <f t="shared" si="0"/>
        <v>0</v>
      </c>
      <c r="N13" s="43">
        <f>G13+M13</f>
        <v>-29</v>
      </c>
    </row>
    <row r="14" spans="1:14" x14ac:dyDescent="0.2">
      <c r="A14" s="4"/>
      <c r="B14" s="16"/>
      <c r="C14" s="16"/>
      <c r="D14" s="16"/>
      <c r="E14" s="16"/>
      <c r="F14" s="17"/>
      <c r="G14" s="12"/>
      <c r="H14" s="16"/>
      <c r="I14" s="16"/>
      <c r="J14" s="16"/>
      <c r="K14" s="16"/>
      <c r="L14" s="17"/>
      <c r="M14" s="12"/>
      <c r="N14" s="42"/>
    </row>
    <row r="15" spans="1:14" x14ac:dyDescent="0.2">
      <c r="A15" s="4" t="s">
        <v>151</v>
      </c>
      <c r="B15" s="19">
        <v>1</v>
      </c>
      <c r="C15" s="19"/>
      <c r="D15" s="19"/>
      <c r="E15" s="19"/>
      <c r="F15" s="20"/>
      <c r="G15" s="12"/>
      <c r="H15" s="19"/>
      <c r="I15" s="19"/>
      <c r="J15" s="19"/>
      <c r="K15" s="19"/>
      <c r="L15" s="20"/>
      <c r="M15" s="12"/>
      <c r="N15" s="42"/>
    </row>
    <row r="16" spans="1:14" x14ac:dyDescent="0.2">
      <c r="A16" s="4" t="s">
        <v>152</v>
      </c>
      <c r="B16" s="19">
        <v>0</v>
      </c>
      <c r="C16" s="19"/>
      <c r="D16" s="19"/>
      <c r="E16" s="19"/>
      <c r="F16" s="20"/>
      <c r="G16" s="12"/>
      <c r="H16" s="19"/>
      <c r="I16" s="19"/>
      <c r="J16" s="19"/>
      <c r="K16" s="19"/>
      <c r="L16" s="20"/>
      <c r="M16" s="12"/>
      <c r="N16" s="42"/>
    </row>
    <row r="17" spans="1:14" x14ac:dyDescent="0.2">
      <c r="A17" s="4"/>
      <c r="B17" s="5"/>
      <c r="C17" s="5"/>
      <c r="D17" s="5"/>
      <c r="E17" s="5"/>
      <c r="F17" s="9"/>
      <c r="G17" s="15"/>
      <c r="H17" s="5"/>
      <c r="I17" s="5"/>
      <c r="J17" s="5"/>
      <c r="K17" s="5"/>
      <c r="L17" s="9"/>
      <c r="M17" s="15"/>
      <c r="N17" s="42"/>
    </row>
    <row r="18" spans="1:14" x14ac:dyDescent="0.2">
      <c r="A18" s="4" t="s">
        <v>153</v>
      </c>
      <c r="B18" s="16">
        <f t="shared" ref="B18:F19" si="1">B15*B$12</f>
        <v>-348</v>
      </c>
      <c r="C18" s="16">
        <f t="shared" si="1"/>
        <v>0</v>
      </c>
      <c r="D18" s="16">
        <f t="shared" si="1"/>
        <v>0</v>
      </c>
      <c r="E18" s="16">
        <f t="shared" si="1"/>
        <v>0</v>
      </c>
      <c r="F18" s="17">
        <f t="shared" si="1"/>
        <v>0</v>
      </c>
      <c r="G18" s="12">
        <f>SUM(B18:F18)</f>
        <v>-348</v>
      </c>
      <c r="H18" s="16">
        <f t="shared" ref="H18:L19" si="2">H15*H$12</f>
        <v>0</v>
      </c>
      <c r="I18" s="16">
        <f t="shared" si="2"/>
        <v>0</v>
      </c>
      <c r="J18" s="16">
        <f t="shared" si="2"/>
        <v>0</v>
      </c>
      <c r="K18" s="16">
        <f t="shared" si="2"/>
        <v>0</v>
      </c>
      <c r="L18" s="17">
        <f t="shared" si="2"/>
        <v>0</v>
      </c>
      <c r="M18" s="12">
        <f>SUM(H18:L18)</f>
        <v>0</v>
      </c>
      <c r="N18" s="42"/>
    </row>
    <row r="19" spans="1:14" x14ac:dyDescent="0.2">
      <c r="A19" s="4" t="s">
        <v>154</v>
      </c>
      <c r="B19" s="16">
        <f t="shared" si="1"/>
        <v>0</v>
      </c>
      <c r="C19" s="16">
        <f t="shared" si="1"/>
        <v>0</v>
      </c>
      <c r="D19" s="16">
        <f t="shared" si="1"/>
        <v>0</v>
      </c>
      <c r="E19" s="16">
        <f t="shared" si="1"/>
        <v>0</v>
      </c>
      <c r="F19" s="17">
        <f t="shared" si="1"/>
        <v>0</v>
      </c>
      <c r="G19" s="12">
        <f>SUM(B19:F19)</f>
        <v>0</v>
      </c>
      <c r="H19" s="16">
        <f t="shared" si="2"/>
        <v>0</v>
      </c>
      <c r="I19" s="16">
        <f t="shared" si="2"/>
        <v>0</v>
      </c>
      <c r="J19" s="16">
        <f t="shared" si="2"/>
        <v>0</v>
      </c>
      <c r="K19" s="16">
        <f t="shared" si="2"/>
        <v>0</v>
      </c>
      <c r="L19" s="17">
        <f t="shared" si="2"/>
        <v>0</v>
      </c>
      <c r="M19" s="12">
        <f>SUM(H19:L19)</f>
        <v>0</v>
      </c>
      <c r="N19" s="42"/>
    </row>
    <row r="20" spans="1:14" x14ac:dyDescent="0.2">
      <c r="A20" s="4"/>
      <c r="B20" s="5"/>
      <c r="C20" s="5"/>
      <c r="D20" s="5"/>
      <c r="E20" s="5"/>
      <c r="F20" s="9"/>
      <c r="G20" s="15"/>
      <c r="H20" s="5"/>
      <c r="I20" s="5"/>
      <c r="J20" s="5"/>
      <c r="K20" s="5"/>
      <c r="L20" s="9"/>
      <c r="M20" s="15"/>
      <c r="N20" s="42"/>
    </row>
    <row r="21" spans="1:14" x14ac:dyDescent="0.2">
      <c r="A21" s="8" t="s">
        <v>119</v>
      </c>
      <c r="B21" s="19">
        <v>1</v>
      </c>
      <c r="C21" s="19">
        <v>0</v>
      </c>
      <c r="D21" s="19"/>
      <c r="E21" s="19"/>
      <c r="F21" s="20"/>
      <c r="G21" s="40">
        <f>SUM(B21:F21)</f>
        <v>1</v>
      </c>
      <c r="H21" s="19"/>
      <c r="I21" s="19"/>
      <c r="J21" s="19"/>
      <c r="K21" s="19"/>
      <c r="L21" s="20"/>
      <c r="M21" s="40">
        <f>SUM(H21:L21)</f>
        <v>0</v>
      </c>
      <c r="N21" s="44">
        <f>(G21+M21)/2</f>
        <v>0.5</v>
      </c>
    </row>
    <row r="22" spans="1:14" x14ac:dyDescent="0.2">
      <c r="A22" s="4" t="s">
        <v>13</v>
      </c>
      <c r="B22" s="18">
        <f>B21*$G$22</f>
        <v>-7556606.9999999991</v>
      </c>
      <c r="C22" s="18">
        <f>C21*$G$22</f>
        <v>0</v>
      </c>
      <c r="D22" s="18">
        <f>D21*$G$22</f>
        <v>0</v>
      </c>
      <c r="E22" s="18">
        <f>E21*$G$22</f>
        <v>0</v>
      </c>
      <c r="F22" s="58">
        <f>F21*$G$22</f>
        <v>0</v>
      </c>
      <c r="G22" s="12">
        <f>SUM(G23:G24)</f>
        <v>-7556606.9999999991</v>
      </c>
      <c r="H22" s="18">
        <f>H21*$M$22</f>
        <v>0</v>
      </c>
      <c r="I22" s="18">
        <f>I21*$M$22</f>
        <v>0</v>
      </c>
      <c r="J22" s="18">
        <f>J21*$M$22</f>
        <v>0</v>
      </c>
      <c r="K22" s="18">
        <f>K21*$M$22</f>
        <v>0</v>
      </c>
      <c r="L22" s="58">
        <f>L21*$M$22</f>
        <v>0</v>
      </c>
      <c r="M22" s="12">
        <f>SUM(M23:M24)</f>
        <v>0</v>
      </c>
      <c r="N22" s="43">
        <f>G22+M22</f>
        <v>-7556606.9999999991</v>
      </c>
    </row>
    <row r="23" spans="1:14" x14ac:dyDescent="0.2">
      <c r="A23" s="4" t="s">
        <v>14</v>
      </c>
      <c r="B23" s="18">
        <v>-3321759.9999999991</v>
      </c>
      <c r="C23" s="18">
        <v>0</v>
      </c>
      <c r="D23" s="18">
        <v>0</v>
      </c>
      <c r="E23" s="18">
        <v>0</v>
      </c>
      <c r="F23" s="58">
        <v>0</v>
      </c>
      <c r="G23" s="38">
        <v>-3321759.9999999991</v>
      </c>
      <c r="H23" s="18">
        <f>H21*$M$23</f>
        <v>0</v>
      </c>
      <c r="I23" s="18">
        <f>I21*$M$23</f>
        <v>0</v>
      </c>
      <c r="J23" s="18">
        <f>J21*$M$23</f>
        <v>0</v>
      </c>
      <c r="K23" s="18">
        <f>K21*$M$23</f>
        <v>0</v>
      </c>
      <c r="L23" s="58">
        <f>L21*$M$23</f>
        <v>0</v>
      </c>
      <c r="M23" s="38">
        <v>0</v>
      </c>
      <c r="N23" s="43">
        <f>G23+M23</f>
        <v>-3321759.9999999991</v>
      </c>
    </row>
    <row r="24" spans="1:14" x14ac:dyDescent="0.2">
      <c r="A24" s="4" t="s">
        <v>15</v>
      </c>
      <c r="B24" s="18">
        <v>-4234847</v>
      </c>
      <c r="C24" s="18">
        <v>0</v>
      </c>
      <c r="D24" s="18">
        <v>0</v>
      </c>
      <c r="E24" s="18">
        <v>0</v>
      </c>
      <c r="F24" s="58">
        <v>0</v>
      </c>
      <c r="G24" s="38">
        <v>-4234847</v>
      </c>
      <c r="H24" s="18">
        <f>H21*$M$24</f>
        <v>0</v>
      </c>
      <c r="I24" s="18">
        <f>I21*$M$24</f>
        <v>0</v>
      </c>
      <c r="J24" s="18">
        <f>J21*$M$24</f>
        <v>0</v>
      </c>
      <c r="K24" s="18">
        <f>K21*$M$24</f>
        <v>0</v>
      </c>
      <c r="L24" s="58">
        <f>L21*$M$24</f>
        <v>0</v>
      </c>
      <c r="M24" s="38">
        <v>0</v>
      </c>
      <c r="N24" s="43">
        <f>G24+M24</f>
        <v>-4234847</v>
      </c>
    </row>
    <row r="25" spans="1:14" x14ac:dyDescent="0.2">
      <c r="A25" s="4"/>
      <c r="B25" s="5"/>
      <c r="C25" s="5"/>
      <c r="D25" s="5"/>
      <c r="E25" s="5"/>
      <c r="F25" s="9"/>
      <c r="G25" s="15"/>
      <c r="H25" s="5"/>
      <c r="I25" s="5"/>
      <c r="J25" s="5"/>
      <c r="K25" s="5"/>
      <c r="L25" s="9"/>
      <c r="M25" s="15"/>
      <c r="N25" s="42"/>
    </row>
    <row r="26" spans="1:14" x14ac:dyDescent="0.2">
      <c r="A26" s="8" t="s">
        <v>16</v>
      </c>
      <c r="B26" s="5"/>
      <c r="C26" s="5"/>
      <c r="D26" s="5"/>
      <c r="E26" s="5"/>
      <c r="F26" s="9"/>
      <c r="G26" s="15"/>
      <c r="H26" s="5"/>
      <c r="I26" s="5"/>
      <c r="J26" s="5"/>
      <c r="K26" s="5"/>
      <c r="L26" s="9"/>
      <c r="M26" s="15"/>
      <c r="N26" s="42"/>
    </row>
    <row r="27" spans="1:14" x14ac:dyDescent="0.2">
      <c r="A27" s="4" t="s">
        <v>17</v>
      </c>
      <c r="B27" s="19">
        <v>5.9704615252868243E-3</v>
      </c>
      <c r="C27" s="19"/>
      <c r="D27" s="19"/>
      <c r="E27" s="19"/>
      <c r="F27" s="20"/>
      <c r="G27" s="15"/>
      <c r="H27" s="19"/>
      <c r="I27" s="19"/>
      <c r="J27" s="19"/>
      <c r="K27" s="19"/>
      <c r="L27" s="20"/>
      <c r="M27" s="15"/>
      <c r="N27" s="42"/>
    </row>
    <row r="28" spans="1:14" x14ac:dyDescent="0.2">
      <c r="A28" s="4" t="s">
        <v>120</v>
      </c>
      <c r="B28" s="19">
        <v>5.9246050216456092E-3</v>
      </c>
      <c r="C28" s="19"/>
      <c r="D28" s="19"/>
      <c r="E28" s="19"/>
      <c r="F28" s="20"/>
      <c r="G28" s="15"/>
      <c r="H28" s="19"/>
      <c r="I28" s="19"/>
      <c r="J28" s="19"/>
      <c r="K28" s="19"/>
      <c r="L28" s="20"/>
      <c r="M28" s="15"/>
      <c r="N28" s="42"/>
    </row>
    <row r="29" spans="1:14" x14ac:dyDescent="0.2">
      <c r="A29" s="4" t="s">
        <v>121</v>
      </c>
      <c r="B29" s="19">
        <v>6.2069724281030199E-3</v>
      </c>
      <c r="C29" s="19"/>
      <c r="D29" s="19"/>
      <c r="E29" s="19"/>
      <c r="F29" s="20"/>
      <c r="G29" s="15"/>
      <c r="H29" s="19"/>
      <c r="I29" s="19"/>
      <c r="J29" s="19"/>
      <c r="K29" s="19"/>
      <c r="L29" s="20"/>
      <c r="M29" s="15"/>
      <c r="N29" s="42"/>
    </row>
    <row r="30" spans="1:14" x14ac:dyDescent="0.2">
      <c r="A30" s="4" t="s">
        <v>19</v>
      </c>
      <c r="B30" s="19">
        <v>3.2428093904906547E-3</v>
      </c>
      <c r="C30" s="19"/>
      <c r="D30" s="19"/>
      <c r="E30" s="19"/>
      <c r="F30" s="20"/>
      <c r="G30" s="15"/>
      <c r="H30" s="19"/>
      <c r="I30" s="19"/>
      <c r="J30" s="19"/>
      <c r="K30" s="19"/>
      <c r="L30" s="20"/>
      <c r="M30" s="15"/>
      <c r="N30" s="42"/>
    </row>
    <row r="31" spans="1:14" x14ac:dyDescent="0.2">
      <c r="A31" s="4" t="s">
        <v>20</v>
      </c>
      <c r="B31" s="19">
        <v>2.837655287451332E-3</v>
      </c>
      <c r="C31" s="19"/>
      <c r="D31" s="19"/>
      <c r="E31" s="19"/>
      <c r="F31" s="20"/>
      <c r="G31" s="15"/>
      <c r="H31" s="19"/>
      <c r="I31" s="19"/>
      <c r="J31" s="19"/>
      <c r="K31" s="19"/>
      <c r="L31" s="20"/>
      <c r="M31" s="15"/>
      <c r="N31" s="42"/>
    </row>
    <row r="32" spans="1:14" x14ac:dyDescent="0.2">
      <c r="A32" s="4"/>
      <c r="B32" s="5"/>
      <c r="C32" s="5"/>
      <c r="D32" s="5"/>
      <c r="E32" s="5"/>
      <c r="F32" s="9"/>
      <c r="G32" s="15"/>
      <c r="H32" s="5"/>
      <c r="I32" s="5"/>
      <c r="J32" s="5"/>
      <c r="K32" s="5"/>
      <c r="L32" s="9"/>
      <c r="M32" s="15"/>
      <c r="N32" s="42"/>
    </row>
    <row r="33" spans="1:14" x14ac:dyDescent="0.2">
      <c r="A33" s="8" t="s">
        <v>34</v>
      </c>
      <c r="B33" s="5"/>
      <c r="C33" s="5"/>
      <c r="D33" s="5"/>
      <c r="E33" s="5"/>
      <c r="F33" s="9"/>
      <c r="G33" s="15"/>
      <c r="H33" s="5"/>
      <c r="I33" s="5"/>
      <c r="J33" s="5"/>
      <c r="K33" s="5"/>
      <c r="L33" s="9"/>
      <c r="M33" s="15"/>
      <c r="N33" s="42"/>
    </row>
    <row r="34" spans="1:14" x14ac:dyDescent="0.2">
      <c r="A34" s="4" t="s">
        <v>19</v>
      </c>
      <c r="B34" s="19">
        <v>0.15881269250462463</v>
      </c>
      <c r="C34" s="19"/>
      <c r="D34" s="19"/>
      <c r="E34" s="19"/>
      <c r="F34" s="20"/>
      <c r="G34" s="15"/>
      <c r="H34" s="19"/>
      <c r="I34" s="19"/>
      <c r="J34" s="19"/>
      <c r="K34" s="19"/>
      <c r="L34" s="20"/>
      <c r="M34" s="15"/>
      <c r="N34" s="42"/>
    </row>
    <row r="35" spans="1:14" x14ac:dyDescent="0.2">
      <c r="A35" s="4" t="s">
        <v>246</v>
      </c>
      <c r="B35" s="19">
        <v>0.66436876490513508</v>
      </c>
      <c r="C35" s="19"/>
      <c r="D35" s="19"/>
      <c r="E35" s="19"/>
      <c r="F35" s="20"/>
      <c r="G35" s="15"/>
      <c r="H35" s="19"/>
      <c r="I35" s="19"/>
      <c r="J35" s="19"/>
      <c r="K35" s="19"/>
      <c r="L35" s="20"/>
      <c r="M35" s="15"/>
      <c r="N35" s="42"/>
    </row>
    <row r="36" spans="1:14" x14ac:dyDescent="0.2">
      <c r="A36" s="4" t="s">
        <v>35</v>
      </c>
      <c r="B36" s="23">
        <v>0.17681854259024044</v>
      </c>
      <c r="C36" s="23"/>
      <c r="D36" s="23"/>
      <c r="E36" s="23"/>
      <c r="F36" s="24"/>
      <c r="G36" s="15"/>
      <c r="H36" s="23"/>
      <c r="I36" s="23"/>
      <c r="J36" s="23"/>
      <c r="K36" s="23"/>
      <c r="L36" s="24"/>
      <c r="M36" s="15"/>
      <c r="N36" s="42"/>
    </row>
    <row r="37" spans="1:14" x14ac:dyDescent="0.2">
      <c r="A37" s="4" t="s">
        <v>36</v>
      </c>
      <c r="B37" s="28">
        <f>SUM(B34:B36)</f>
        <v>1</v>
      </c>
      <c r="C37" s="28">
        <f t="shared" ref="C37:F37" si="3">SUM(C34:C36)</f>
        <v>0</v>
      </c>
      <c r="D37" s="28">
        <f t="shared" si="3"/>
        <v>0</v>
      </c>
      <c r="E37" s="28">
        <f t="shared" si="3"/>
        <v>0</v>
      </c>
      <c r="F37" s="59">
        <f t="shared" si="3"/>
        <v>0</v>
      </c>
      <c r="G37" s="15"/>
      <c r="H37" s="28">
        <f>SUM(H34:H36)</f>
        <v>0</v>
      </c>
      <c r="I37" s="28">
        <f t="shared" ref="I37:L37" si="4">SUM(I34:I36)</f>
        <v>0</v>
      </c>
      <c r="J37" s="28">
        <f t="shared" si="4"/>
        <v>0</v>
      </c>
      <c r="K37" s="28">
        <f t="shared" si="4"/>
        <v>0</v>
      </c>
      <c r="L37" s="59">
        <f t="shared" si="4"/>
        <v>0</v>
      </c>
      <c r="M37" s="15"/>
      <c r="N37" s="42"/>
    </row>
    <row r="38" spans="1:14" x14ac:dyDescent="0.2">
      <c r="A38" s="4"/>
      <c r="B38" s="19"/>
      <c r="C38" s="19"/>
      <c r="D38" s="19"/>
      <c r="E38" s="19"/>
      <c r="F38" s="20"/>
      <c r="G38" s="15"/>
      <c r="H38" s="19"/>
      <c r="I38" s="19"/>
      <c r="J38" s="19"/>
      <c r="K38" s="19"/>
      <c r="L38" s="20"/>
      <c r="M38" s="15"/>
      <c r="N38" s="42"/>
    </row>
    <row r="39" spans="1:14" x14ac:dyDescent="0.2">
      <c r="A39" s="4" t="s">
        <v>37</v>
      </c>
      <c r="B39" s="19">
        <v>0.16072118691623249</v>
      </c>
      <c r="C39" s="19"/>
      <c r="D39" s="19"/>
      <c r="E39" s="19"/>
      <c r="F39" s="20"/>
      <c r="G39" s="15"/>
      <c r="H39" s="19"/>
      <c r="I39" s="19"/>
      <c r="J39" s="19"/>
      <c r="K39" s="19"/>
      <c r="L39" s="20"/>
      <c r="M39" s="15"/>
      <c r="N39" s="42"/>
    </row>
    <row r="40" spans="1:14" x14ac:dyDescent="0.2">
      <c r="A40" s="4" t="s">
        <v>247</v>
      </c>
      <c r="B40" s="19">
        <v>0.55603560563895615</v>
      </c>
      <c r="C40" s="19"/>
      <c r="D40" s="19"/>
      <c r="E40" s="19"/>
      <c r="F40" s="20"/>
      <c r="G40" s="15"/>
      <c r="H40" s="19"/>
      <c r="I40" s="19"/>
      <c r="J40" s="19"/>
      <c r="K40" s="19"/>
      <c r="L40" s="20"/>
      <c r="M40" s="15"/>
      <c r="N40" s="42"/>
    </row>
    <row r="41" spans="1:14" x14ac:dyDescent="0.2">
      <c r="A41" s="4" t="s">
        <v>38</v>
      </c>
      <c r="B41" s="23">
        <v>0.2832432074448113</v>
      </c>
      <c r="C41" s="23"/>
      <c r="D41" s="23"/>
      <c r="E41" s="23"/>
      <c r="F41" s="24"/>
      <c r="G41" s="15"/>
      <c r="H41" s="23"/>
      <c r="I41" s="23"/>
      <c r="J41" s="23"/>
      <c r="K41" s="23"/>
      <c r="L41" s="24"/>
      <c r="M41" s="15"/>
      <c r="N41" s="42"/>
    </row>
    <row r="42" spans="1:14" x14ac:dyDescent="0.2">
      <c r="A42" s="4" t="s">
        <v>39</v>
      </c>
      <c r="B42" s="28">
        <f>SUM(B39:B41)</f>
        <v>1</v>
      </c>
      <c r="C42" s="28">
        <f t="shared" ref="C42:F42" si="5">SUM(C39:C41)</f>
        <v>0</v>
      </c>
      <c r="D42" s="28">
        <f t="shared" si="5"/>
        <v>0</v>
      </c>
      <c r="E42" s="28">
        <f t="shared" si="5"/>
        <v>0</v>
      </c>
      <c r="F42" s="59">
        <f t="shared" si="5"/>
        <v>0</v>
      </c>
      <c r="G42" s="15"/>
      <c r="H42" s="28">
        <f>SUM(H39:H41)</f>
        <v>0</v>
      </c>
      <c r="I42" s="28">
        <f t="shared" ref="I42:L42" si="6">SUM(I39:I41)</f>
        <v>0</v>
      </c>
      <c r="J42" s="28">
        <f t="shared" si="6"/>
        <v>0</v>
      </c>
      <c r="K42" s="28">
        <f t="shared" si="6"/>
        <v>0</v>
      </c>
      <c r="L42" s="59">
        <f t="shared" si="6"/>
        <v>0</v>
      </c>
      <c r="M42" s="15"/>
      <c r="N42" s="42"/>
    </row>
    <row r="43" spans="1:14" x14ac:dyDescent="0.2">
      <c r="A43" s="4"/>
      <c r="B43" s="5"/>
      <c r="C43" s="5"/>
      <c r="D43" s="5"/>
      <c r="E43" s="5"/>
      <c r="F43" s="9"/>
      <c r="G43" s="15"/>
      <c r="H43" s="5"/>
      <c r="I43" s="5"/>
      <c r="J43" s="5"/>
      <c r="K43" s="5"/>
      <c r="L43" s="9"/>
      <c r="M43" s="15"/>
      <c r="N43" s="42"/>
    </row>
    <row r="44" spans="1:14" x14ac:dyDescent="0.2">
      <c r="A44" s="8" t="s">
        <v>40</v>
      </c>
      <c r="B44" s="5"/>
      <c r="C44" s="5"/>
      <c r="D44" s="5"/>
      <c r="E44" s="5"/>
      <c r="F44" s="9"/>
      <c r="G44" s="15"/>
      <c r="H44" s="5"/>
      <c r="I44" s="5"/>
      <c r="J44" s="5"/>
      <c r="K44" s="5"/>
      <c r="L44" s="9"/>
      <c r="M44" s="15"/>
      <c r="N44" s="42"/>
    </row>
    <row r="45" spans="1:14" x14ac:dyDescent="0.2">
      <c r="A45" s="4" t="s">
        <v>17</v>
      </c>
      <c r="B45" s="16">
        <f>B22*B27</f>
        <v>-45116.431355213084</v>
      </c>
      <c r="C45" s="16">
        <f>C22*C27</f>
        <v>0</v>
      </c>
      <c r="D45" s="16">
        <f>D22*D27</f>
        <v>0</v>
      </c>
      <c r="E45" s="16">
        <f>E22*E27</f>
        <v>0</v>
      </c>
      <c r="F45" s="17">
        <f>F22*F27</f>
        <v>0</v>
      </c>
      <c r="G45" s="12">
        <f>SUM(B45:F45)</f>
        <v>-45116.431355213084</v>
      </c>
      <c r="H45" s="16">
        <f>H22*H27</f>
        <v>0</v>
      </c>
      <c r="I45" s="16">
        <f>I22*I27</f>
        <v>0</v>
      </c>
      <c r="J45" s="16">
        <f>J22*J27</f>
        <v>0</v>
      </c>
      <c r="K45" s="16">
        <f>K22*K27</f>
        <v>0</v>
      </c>
      <c r="L45" s="17">
        <f>L22*L27</f>
        <v>0</v>
      </c>
      <c r="M45" s="12">
        <f>SUM(H45:L45)</f>
        <v>0</v>
      </c>
      <c r="N45" s="43">
        <f>G45+M45</f>
        <v>-45116.431355213084</v>
      </c>
    </row>
    <row r="46" spans="1:14" x14ac:dyDescent="0.2">
      <c r="A46" s="4" t="s">
        <v>120</v>
      </c>
      <c r="B46" s="16">
        <f>B22*B28</f>
        <v>-44769.911778802358</v>
      </c>
      <c r="C46" s="16">
        <f>C22*C28</f>
        <v>0</v>
      </c>
      <c r="D46" s="16">
        <f>D22*D28</f>
        <v>0</v>
      </c>
      <c r="E46" s="16">
        <f>E22*E28</f>
        <v>0</v>
      </c>
      <c r="F46" s="17">
        <f>F22*F28</f>
        <v>0</v>
      </c>
      <c r="G46" s="12">
        <f>SUM(B46:F46)</f>
        <v>-44769.911778802358</v>
      </c>
      <c r="H46" s="16">
        <f>H22*H28</f>
        <v>0</v>
      </c>
      <c r="I46" s="16">
        <f>I22*I28</f>
        <v>0</v>
      </c>
      <c r="J46" s="16">
        <f>J22*J28</f>
        <v>0</v>
      </c>
      <c r="K46" s="16">
        <f>K22*K28</f>
        <v>0</v>
      </c>
      <c r="L46" s="17">
        <f>L22*L28</f>
        <v>0</v>
      </c>
      <c r="M46" s="12">
        <f>SUM(H46:L46)</f>
        <v>0</v>
      </c>
      <c r="N46" s="43">
        <f>G46+M46</f>
        <v>-44769.911778802358</v>
      </c>
    </row>
    <row r="47" spans="1:14" x14ac:dyDescent="0.2">
      <c r="A47" s="4" t="s">
        <v>121</v>
      </c>
      <c r="B47" s="16">
        <f t="shared" ref="B47:F49" si="7">B22*B29</f>
        <v>-46903.651299010271</v>
      </c>
      <c r="C47" s="16">
        <f t="shared" si="7"/>
        <v>0</v>
      </c>
      <c r="D47" s="16">
        <f t="shared" si="7"/>
        <v>0</v>
      </c>
      <c r="E47" s="16">
        <f t="shared" si="7"/>
        <v>0</v>
      </c>
      <c r="F47" s="17">
        <f t="shared" si="7"/>
        <v>0</v>
      </c>
      <c r="G47" s="12">
        <f>SUM(B47:F47)</f>
        <v>-46903.651299010271</v>
      </c>
      <c r="H47" s="16">
        <f t="shared" ref="H47:L49" si="8">H22*H29</f>
        <v>0</v>
      </c>
      <c r="I47" s="16">
        <f t="shared" si="8"/>
        <v>0</v>
      </c>
      <c r="J47" s="16">
        <f t="shared" si="8"/>
        <v>0</v>
      </c>
      <c r="K47" s="16">
        <f t="shared" si="8"/>
        <v>0</v>
      </c>
      <c r="L47" s="17">
        <f t="shared" si="8"/>
        <v>0</v>
      </c>
      <c r="M47" s="12">
        <f>SUM(H47:L47)</f>
        <v>0</v>
      </c>
      <c r="N47" s="43">
        <f>G47+M47</f>
        <v>-46903.651299010271</v>
      </c>
    </row>
    <row r="48" spans="1:14" x14ac:dyDescent="0.2">
      <c r="A48" s="4" t="s">
        <v>19</v>
      </c>
      <c r="B48" s="16">
        <f t="shared" si="7"/>
        <v>-10771.834520956234</v>
      </c>
      <c r="C48" s="16">
        <f t="shared" si="7"/>
        <v>0</v>
      </c>
      <c r="D48" s="16">
        <f t="shared" si="7"/>
        <v>0</v>
      </c>
      <c r="E48" s="16">
        <f t="shared" si="7"/>
        <v>0</v>
      </c>
      <c r="F48" s="17">
        <f t="shared" si="7"/>
        <v>0</v>
      </c>
      <c r="G48" s="12">
        <f>SUM(B48:F48)</f>
        <v>-10771.834520956234</v>
      </c>
      <c r="H48" s="16">
        <f t="shared" si="8"/>
        <v>0</v>
      </c>
      <c r="I48" s="16">
        <f t="shared" si="8"/>
        <v>0</v>
      </c>
      <c r="J48" s="16">
        <f t="shared" si="8"/>
        <v>0</v>
      </c>
      <c r="K48" s="16">
        <f t="shared" si="8"/>
        <v>0</v>
      </c>
      <c r="L48" s="17">
        <f t="shared" si="8"/>
        <v>0</v>
      </c>
      <c r="M48" s="12">
        <f>SUM(H48:L48)</f>
        <v>0</v>
      </c>
      <c r="N48" s="43">
        <f>G48+M48</f>
        <v>-10771.834520956234</v>
      </c>
    </row>
    <row r="49" spans="1:14" x14ac:dyDescent="0.2">
      <c r="A49" s="4" t="s">
        <v>20</v>
      </c>
      <c r="B49" s="16">
        <f t="shared" si="7"/>
        <v>-12017.035981097411</v>
      </c>
      <c r="C49" s="16">
        <f t="shared" si="7"/>
        <v>0</v>
      </c>
      <c r="D49" s="16">
        <f t="shared" si="7"/>
        <v>0</v>
      </c>
      <c r="E49" s="16">
        <f t="shared" si="7"/>
        <v>0</v>
      </c>
      <c r="F49" s="17">
        <f t="shared" si="7"/>
        <v>0</v>
      </c>
      <c r="G49" s="12">
        <f>SUM(B49:F49)</f>
        <v>-12017.035981097411</v>
      </c>
      <c r="H49" s="16">
        <f t="shared" si="8"/>
        <v>0</v>
      </c>
      <c r="I49" s="16">
        <f t="shared" si="8"/>
        <v>0</v>
      </c>
      <c r="J49" s="16">
        <f t="shared" si="8"/>
        <v>0</v>
      </c>
      <c r="K49" s="16">
        <f t="shared" si="8"/>
        <v>0</v>
      </c>
      <c r="L49" s="17">
        <f t="shared" si="8"/>
        <v>0</v>
      </c>
      <c r="M49" s="12">
        <f>SUM(H49:L49)</f>
        <v>0</v>
      </c>
      <c r="N49" s="43">
        <f>G49+M49</f>
        <v>-12017.035981097411</v>
      </c>
    </row>
    <row r="50" spans="1:14" x14ac:dyDescent="0.2">
      <c r="A50" s="4"/>
      <c r="B50" s="5"/>
      <c r="C50" s="5"/>
      <c r="D50" s="5"/>
      <c r="E50" s="5"/>
      <c r="F50" s="9"/>
      <c r="G50" s="15"/>
      <c r="H50" s="5"/>
      <c r="I50" s="5"/>
      <c r="J50" s="5"/>
      <c r="K50" s="5"/>
      <c r="L50" s="9"/>
      <c r="M50" s="15"/>
      <c r="N50" s="42"/>
    </row>
    <row r="51" spans="1:14" x14ac:dyDescent="0.2">
      <c r="A51" s="8" t="s">
        <v>41</v>
      </c>
      <c r="B51" s="5"/>
      <c r="C51" s="5"/>
      <c r="D51" s="5"/>
      <c r="E51" s="5"/>
      <c r="F51" s="9"/>
      <c r="G51" s="15"/>
      <c r="H51" s="5"/>
      <c r="I51" s="5"/>
      <c r="J51" s="5"/>
      <c r="K51" s="5"/>
      <c r="L51" s="9"/>
      <c r="M51" s="15"/>
      <c r="N51" s="42"/>
    </row>
    <row r="52" spans="1:14" x14ac:dyDescent="0.2">
      <c r="A52" s="4" t="s">
        <v>19</v>
      </c>
      <c r="B52" s="16">
        <f>B34*B$23</f>
        <v>-527537.64945416176</v>
      </c>
      <c r="C52" s="16">
        <f t="shared" ref="C52:F54" si="9">C34*C$23</f>
        <v>0</v>
      </c>
      <c r="D52" s="16">
        <f t="shared" si="9"/>
        <v>0</v>
      </c>
      <c r="E52" s="16">
        <f t="shared" si="9"/>
        <v>0</v>
      </c>
      <c r="F52" s="17">
        <f t="shared" si="9"/>
        <v>0</v>
      </c>
      <c r="G52" s="12">
        <f t="shared" ref="G52:G55" si="10">SUM(B52:F52)</f>
        <v>-527537.64945416176</v>
      </c>
      <c r="H52" s="16">
        <f>H34*H$23</f>
        <v>0</v>
      </c>
      <c r="I52" s="16">
        <f t="shared" ref="I52:L54" si="11">I34*I$23</f>
        <v>0</v>
      </c>
      <c r="J52" s="16">
        <f t="shared" si="11"/>
        <v>0</v>
      </c>
      <c r="K52" s="16">
        <f t="shared" si="11"/>
        <v>0</v>
      </c>
      <c r="L52" s="17">
        <f t="shared" si="11"/>
        <v>0</v>
      </c>
      <c r="M52" s="12">
        <f t="shared" ref="M52:M55" si="12">SUM(H52:L52)</f>
        <v>0</v>
      </c>
      <c r="N52" s="43">
        <f>G52+M52</f>
        <v>-527537.64945416176</v>
      </c>
    </row>
    <row r="53" spans="1:14" x14ac:dyDescent="0.2">
      <c r="A53" s="4" t="s">
        <v>246</v>
      </c>
      <c r="B53" s="16">
        <f>B35*B$23</f>
        <v>-2206873.5885112807</v>
      </c>
      <c r="C53" s="16">
        <f t="shared" si="9"/>
        <v>0</v>
      </c>
      <c r="D53" s="16">
        <f t="shared" si="9"/>
        <v>0</v>
      </c>
      <c r="E53" s="16">
        <f t="shared" si="9"/>
        <v>0</v>
      </c>
      <c r="F53" s="17">
        <f t="shared" si="9"/>
        <v>0</v>
      </c>
      <c r="G53" s="12">
        <f t="shared" si="10"/>
        <v>-2206873.5885112807</v>
      </c>
      <c r="H53" s="16">
        <f>H35*H$23</f>
        <v>0</v>
      </c>
      <c r="I53" s="16">
        <f t="shared" si="11"/>
        <v>0</v>
      </c>
      <c r="J53" s="16">
        <f t="shared" si="11"/>
        <v>0</v>
      </c>
      <c r="K53" s="16">
        <f t="shared" si="11"/>
        <v>0</v>
      </c>
      <c r="L53" s="17">
        <f t="shared" si="11"/>
        <v>0</v>
      </c>
      <c r="M53" s="12">
        <f t="shared" si="12"/>
        <v>0</v>
      </c>
      <c r="N53" s="43">
        <f>G53+M53</f>
        <v>-2206873.5885112807</v>
      </c>
    </row>
    <row r="54" spans="1:14" x14ac:dyDescent="0.2">
      <c r="A54" s="4" t="s">
        <v>35</v>
      </c>
      <c r="B54" s="29">
        <f>B36*B$23</f>
        <v>-587348.76203455694</v>
      </c>
      <c r="C54" s="29">
        <f t="shared" si="9"/>
        <v>0</v>
      </c>
      <c r="D54" s="29">
        <f t="shared" si="9"/>
        <v>0</v>
      </c>
      <c r="E54" s="29">
        <f t="shared" si="9"/>
        <v>0</v>
      </c>
      <c r="F54" s="30">
        <f t="shared" si="9"/>
        <v>0</v>
      </c>
      <c r="G54" s="31">
        <f t="shared" si="10"/>
        <v>-587348.76203455694</v>
      </c>
      <c r="H54" s="29">
        <f>H36*H$23</f>
        <v>0</v>
      </c>
      <c r="I54" s="29">
        <f t="shared" si="11"/>
        <v>0</v>
      </c>
      <c r="J54" s="29">
        <f t="shared" si="11"/>
        <v>0</v>
      </c>
      <c r="K54" s="29">
        <f t="shared" si="11"/>
        <v>0</v>
      </c>
      <c r="L54" s="30">
        <f t="shared" si="11"/>
        <v>0</v>
      </c>
      <c r="M54" s="31">
        <f t="shared" si="12"/>
        <v>0</v>
      </c>
      <c r="N54" s="45">
        <f>G54+M54</f>
        <v>-587348.76203455694</v>
      </c>
    </row>
    <row r="55" spans="1:14" x14ac:dyDescent="0.2">
      <c r="A55" s="4" t="s">
        <v>36</v>
      </c>
      <c r="B55" s="16">
        <f>SUM(B52:B54)</f>
        <v>-3321759.9999999991</v>
      </c>
      <c r="C55" s="16">
        <f>SUM(C52:C54)</f>
        <v>0</v>
      </c>
      <c r="D55" s="16">
        <f>SUM(D52:D54)</f>
        <v>0</v>
      </c>
      <c r="E55" s="16">
        <f>SUM(E52:E54)</f>
        <v>0</v>
      </c>
      <c r="F55" s="17">
        <f>SUM(F52:F54)</f>
        <v>0</v>
      </c>
      <c r="G55" s="12">
        <f t="shared" si="10"/>
        <v>-3321759.9999999991</v>
      </c>
      <c r="H55" s="16">
        <f>SUM(H52:H54)</f>
        <v>0</v>
      </c>
      <c r="I55" s="16">
        <f>SUM(I52:I54)</f>
        <v>0</v>
      </c>
      <c r="J55" s="16">
        <f>SUM(J52:J54)</f>
        <v>0</v>
      </c>
      <c r="K55" s="16">
        <f>SUM(K52:K54)</f>
        <v>0</v>
      </c>
      <c r="L55" s="17">
        <f>SUM(L52:L54)</f>
        <v>0</v>
      </c>
      <c r="M55" s="12">
        <f t="shared" si="12"/>
        <v>0</v>
      </c>
      <c r="N55" s="43">
        <f>G55+M55</f>
        <v>-3321759.9999999991</v>
      </c>
    </row>
    <row r="56" spans="1:14" x14ac:dyDescent="0.2">
      <c r="A56" s="4"/>
      <c r="B56" s="16"/>
      <c r="C56" s="16"/>
      <c r="D56" s="16"/>
      <c r="E56" s="16"/>
      <c r="F56" s="17"/>
      <c r="G56" s="12"/>
      <c r="H56" s="16"/>
      <c r="I56" s="16"/>
      <c r="J56" s="16"/>
      <c r="K56" s="16"/>
      <c r="L56" s="17"/>
      <c r="M56" s="12"/>
      <c r="N56" s="42"/>
    </row>
    <row r="57" spans="1:14" x14ac:dyDescent="0.2">
      <c r="A57" s="4" t="s">
        <v>37</v>
      </c>
      <c r="B57" s="16">
        <f>B39*B$24</f>
        <v>-680629.63624864642</v>
      </c>
      <c r="C57" s="16">
        <f t="shared" ref="C57:F59" si="13">C39*C$24</f>
        <v>0</v>
      </c>
      <c r="D57" s="16">
        <f t="shared" si="13"/>
        <v>0</v>
      </c>
      <c r="E57" s="16">
        <f t="shared" si="13"/>
        <v>0</v>
      </c>
      <c r="F57" s="17">
        <f t="shared" si="13"/>
        <v>0</v>
      </c>
      <c r="G57" s="12">
        <f t="shared" ref="G57:G60" si="14">SUM(B57:F57)</f>
        <v>-680629.63624864642</v>
      </c>
      <c r="H57" s="16">
        <f>H39*H$24</f>
        <v>0</v>
      </c>
      <c r="I57" s="16">
        <f t="shared" ref="I57:L59" si="15">I39*I$24</f>
        <v>0</v>
      </c>
      <c r="J57" s="16">
        <f t="shared" si="15"/>
        <v>0</v>
      </c>
      <c r="K57" s="16">
        <f t="shared" si="15"/>
        <v>0</v>
      </c>
      <c r="L57" s="17">
        <f t="shared" si="15"/>
        <v>0</v>
      </c>
      <c r="M57" s="12">
        <f t="shared" ref="M57:M60" si="16">SUM(H57:L57)</f>
        <v>0</v>
      </c>
      <c r="N57" s="43">
        <f>G57+M57</f>
        <v>-680629.63624864642</v>
      </c>
    </row>
    <row r="58" spans="1:14" x14ac:dyDescent="0.2">
      <c r="A58" s="4" t="s">
        <v>247</v>
      </c>
      <c r="B58" s="16">
        <f>B40*B$24</f>
        <v>-2354725.7164333165</v>
      </c>
      <c r="C58" s="16">
        <f t="shared" si="13"/>
        <v>0</v>
      </c>
      <c r="D58" s="16">
        <f t="shared" si="13"/>
        <v>0</v>
      </c>
      <c r="E58" s="16">
        <f t="shared" si="13"/>
        <v>0</v>
      </c>
      <c r="F58" s="17">
        <f t="shared" si="13"/>
        <v>0</v>
      </c>
      <c r="G58" s="12">
        <f t="shared" si="14"/>
        <v>-2354725.7164333165</v>
      </c>
      <c r="H58" s="16">
        <f>H40*H$24</f>
        <v>0</v>
      </c>
      <c r="I58" s="16">
        <f t="shared" si="15"/>
        <v>0</v>
      </c>
      <c r="J58" s="16">
        <f t="shared" si="15"/>
        <v>0</v>
      </c>
      <c r="K58" s="16">
        <f t="shared" si="15"/>
        <v>0</v>
      </c>
      <c r="L58" s="17">
        <f t="shared" si="15"/>
        <v>0</v>
      </c>
      <c r="M58" s="12">
        <f t="shared" si="16"/>
        <v>0</v>
      </c>
      <c r="N58" s="43">
        <f>G58+M58</f>
        <v>-2354725.7164333165</v>
      </c>
    </row>
    <row r="59" spans="1:14" x14ac:dyDescent="0.2">
      <c r="A59" s="4" t="s">
        <v>38</v>
      </c>
      <c r="B59" s="29">
        <f>B41*B$24</f>
        <v>-1199491.6473180368</v>
      </c>
      <c r="C59" s="29">
        <f t="shared" si="13"/>
        <v>0</v>
      </c>
      <c r="D59" s="29">
        <f t="shared" si="13"/>
        <v>0</v>
      </c>
      <c r="E59" s="29">
        <f t="shared" si="13"/>
        <v>0</v>
      </c>
      <c r="F59" s="30">
        <f t="shared" si="13"/>
        <v>0</v>
      </c>
      <c r="G59" s="31">
        <f t="shared" si="14"/>
        <v>-1199491.6473180368</v>
      </c>
      <c r="H59" s="29">
        <f>H41*H$24</f>
        <v>0</v>
      </c>
      <c r="I59" s="29">
        <f t="shared" si="15"/>
        <v>0</v>
      </c>
      <c r="J59" s="29">
        <f t="shared" si="15"/>
        <v>0</v>
      </c>
      <c r="K59" s="29">
        <f t="shared" si="15"/>
        <v>0</v>
      </c>
      <c r="L59" s="30">
        <f t="shared" si="15"/>
        <v>0</v>
      </c>
      <c r="M59" s="31">
        <f t="shared" si="16"/>
        <v>0</v>
      </c>
      <c r="N59" s="45">
        <f>G59+M59</f>
        <v>-1199491.6473180368</v>
      </c>
    </row>
    <row r="60" spans="1:14" x14ac:dyDescent="0.2">
      <c r="A60" s="4" t="s">
        <v>39</v>
      </c>
      <c r="B60" s="16">
        <f>SUM(B57:B59)</f>
        <v>-4234847</v>
      </c>
      <c r="C60" s="16">
        <f>SUM(C57:C59)</f>
        <v>0</v>
      </c>
      <c r="D60" s="16">
        <f>SUM(D57:D59)</f>
        <v>0</v>
      </c>
      <c r="E60" s="16">
        <f>SUM(E57:E59)</f>
        <v>0</v>
      </c>
      <c r="F60" s="17">
        <f>SUM(F57:F59)</f>
        <v>0</v>
      </c>
      <c r="G60" s="12">
        <f t="shared" si="14"/>
        <v>-4234847</v>
      </c>
      <c r="H60" s="16">
        <f>SUM(H57:H59)</f>
        <v>0</v>
      </c>
      <c r="I60" s="16">
        <f>SUM(I57:I59)</f>
        <v>0</v>
      </c>
      <c r="J60" s="16">
        <f>SUM(J57:J59)</f>
        <v>0</v>
      </c>
      <c r="K60" s="16">
        <f>SUM(K57:K59)</f>
        <v>0</v>
      </c>
      <c r="L60" s="17">
        <f>SUM(L57:L59)</f>
        <v>0</v>
      </c>
      <c r="M60" s="12">
        <f t="shared" si="16"/>
        <v>0</v>
      </c>
      <c r="N60" s="42"/>
    </row>
    <row r="61" spans="1:14" x14ac:dyDescent="0.2">
      <c r="A61" s="4"/>
      <c r="B61" s="16"/>
      <c r="C61" s="16"/>
      <c r="D61" s="16"/>
      <c r="E61" s="16"/>
      <c r="F61" s="17"/>
      <c r="G61" s="12"/>
      <c r="H61" s="16"/>
      <c r="I61" s="16"/>
      <c r="J61" s="16"/>
      <c r="K61" s="16"/>
      <c r="L61" s="17"/>
      <c r="M61" s="12"/>
      <c r="N61" s="42"/>
    </row>
    <row r="62" spans="1:14" x14ac:dyDescent="0.2">
      <c r="A62" s="4" t="s">
        <v>44</v>
      </c>
      <c r="B62" s="16">
        <f>B55+B60</f>
        <v>-7556606.9999999991</v>
      </c>
      <c r="C62" s="16">
        <f>C55+C60</f>
        <v>0</v>
      </c>
      <c r="D62" s="16">
        <f>D55+D60</f>
        <v>0</v>
      </c>
      <c r="E62" s="16">
        <f>E55+E60</f>
        <v>0</v>
      </c>
      <c r="F62" s="17">
        <f>F55+F60</f>
        <v>0</v>
      </c>
      <c r="G62" s="12">
        <f>SUM(B62:F62)</f>
        <v>-7556606.9999999991</v>
      </c>
      <c r="H62" s="16">
        <f>H55+H60</f>
        <v>0</v>
      </c>
      <c r="I62" s="16">
        <f>I55+I60</f>
        <v>0</v>
      </c>
      <c r="J62" s="16">
        <f>J55+J60</f>
        <v>0</v>
      </c>
      <c r="K62" s="16">
        <f>K55+K60</f>
        <v>0</v>
      </c>
      <c r="L62" s="17">
        <f>L55+L60</f>
        <v>0</v>
      </c>
      <c r="M62" s="12">
        <f>SUM(H62:L62)</f>
        <v>0</v>
      </c>
      <c r="N62" s="43">
        <f>G62+M62</f>
        <v>-7556606.9999999991</v>
      </c>
    </row>
    <row r="63" spans="1:14" ht="13.5" thickBot="1" x14ac:dyDescent="0.25">
      <c r="A63" s="32"/>
      <c r="B63" s="33"/>
      <c r="C63" s="33"/>
      <c r="D63" s="33"/>
      <c r="E63" s="33"/>
      <c r="F63" s="34"/>
      <c r="G63" s="35"/>
      <c r="H63" s="33"/>
      <c r="I63" s="33"/>
      <c r="J63" s="33"/>
      <c r="K63" s="33"/>
      <c r="L63" s="34"/>
      <c r="M63" s="35"/>
      <c r="N63" s="46"/>
    </row>
  </sheetData>
  <mergeCells count="4">
    <mergeCell ref="A1:N1"/>
    <mergeCell ref="A2:N2"/>
    <mergeCell ref="B3:G3"/>
    <mergeCell ref="H3:M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N63"/>
  <sheetViews>
    <sheetView zoomScale="80" zoomScaleNormal="80" workbookViewId="0">
      <selection sqref="A1:N1"/>
    </sheetView>
  </sheetViews>
  <sheetFormatPr defaultColWidth="9.140625" defaultRowHeight="12.75" x14ac:dyDescent="0.2"/>
  <cols>
    <col min="1" max="1" width="60.85546875" style="1" customWidth="1"/>
    <col min="2" max="4" width="14.28515625" style="1" customWidth="1"/>
    <col min="5" max="5" width="17.7109375" style="1" customWidth="1"/>
    <col min="6" max="10" width="14.28515625" style="1" customWidth="1"/>
    <col min="11" max="11" width="17.7109375" style="1" customWidth="1"/>
    <col min="12" max="14" width="14.28515625" style="1" customWidth="1"/>
    <col min="15" max="16384" width="9.140625" style="1"/>
  </cols>
  <sheetData>
    <row r="1" spans="1:14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  <c r="I1" s="396" t="s">
        <v>244</v>
      </c>
      <c r="J1" s="396" t="s">
        <v>244</v>
      </c>
      <c r="K1" s="396" t="s">
        <v>244</v>
      </c>
      <c r="L1" s="396" t="s">
        <v>244</v>
      </c>
      <c r="M1" s="396" t="s">
        <v>244</v>
      </c>
      <c r="N1" s="396" t="s">
        <v>244</v>
      </c>
    </row>
    <row r="2" spans="1:14" ht="15.75" thickBot="1" x14ac:dyDescent="0.25">
      <c r="A2" s="397" t="s">
        <v>183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</row>
    <row r="3" spans="1:14" ht="15" customHeight="1" thickBot="1" x14ac:dyDescent="0.25">
      <c r="A3" s="2"/>
      <c r="B3" s="398" t="s">
        <v>155</v>
      </c>
      <c r="C3" s="399"/>
      <c r="D3" s="399"/>
      <c r="E3" s="399"/>
      <c r="F3" s="399"/>
      <c r="G3" s="400"/>
      <c r="H3" s="398" t="s">
        <v>156</v>
      </c>
      <c r="I3" s="399"/>
      <c r="J3" s="399"/>
      <c r="K3" s="399"/>
      <c r="L3" s="399"/>
      <c r="M3" s="400"/>
      <c r="N3" s="2"/>
    </row>
    <row r="4" spans="1:14" x14ac:dyDescent="0.2">
      <c r="A4" s="37"/>
      <c r="B4" s="37"/>
      <c r="C4" s="37"/>
      <c r="D4" s="37" t="s">
        <v>136</v>
      </c>
      <c r="E4" s="37" t="s">
        <v>137</v>
      </c>
      <c r="F4" s="37"/>
      <c r="G4" s="37"/>
      <c r="H4" s="37"/>
      <c r="I4" s="37"/>
      <c r="J4" s="37" t="s">
        <v>136</v>
      </c>
      <c r="K4" s="37" t="s">
        <v>137</v>
      </c>
      <c r="L4" s="37"/>
      <c r="M4" s="37"/>
      <c r="N4" s="37" t="s">
        <v>157</v>
      </c>
    </row>
    <row r="5" spans="1:14" ht="13.5" thickBot="1" x14ac:dyDescent="0.25">
      <c r="A5" s="3" t="s">
        <v>1</v>
      </c>
      <c r="B5" s="3" t="s">
        <v>138</v>
      </c>
      <c r="C5" s="3" t="s">
        <v>137</v>
      </c>
      <c r="D5" s="3" t="s">
        <v>139</v>
      </c>
      <c r="E5" s="3" t="s">
        <v>139</v>
      </c>
      <c r="F5" s="3" t="s">
        <v>140</v>
      </c>
      <c r="G5" s="3" t="s">
        <v>8</v>
      </c>
      <c r="H5" s="3" t="s">
        <v>138</v>
      </c>
      <c r="I5" s="3" t="s">
        <v>137</v>
      </c>
      <c r="J5" s="3" t="s">
        <v>139</v>
      </c>
      <c r="K5" s="3" t="s">
        <v>139</v>
      </c>
      <c r="L5" s="3" t="s">
        <v>140</v>
      </c>
      <c r="M5" s="3" t="s">
        <v>8</v>
      </c>
      <c r="N5" s="3" t="s">
        <v>8</v>
      </c>
    </row>
    <row r="6" spans="1:14" x14ac:dyDescent="0.2">
      <c r="A6" s="4"/>
      <c r="B6" s="5"/>
      <c r="C6" s="5"/>
      <c r="D6" s="5"/>
      <c r="E6" s="5"/>
      <c r="F6" s="6"/>
      <c r="G6" s="7"/>
      <c r="H6" s="5"/>
      <c r="I6" s="5"/>
      <c r="J6" s="5"/>
      <c r="K6" s="5"/>
      <c r="L6" s="6"/>
      <c r="M6" s="7"/>
      <c r="N6" s="42"/>
    </row>
    <row r="7" spans="1:14" x14ac:dyDescent="0.2">
      <c r="A7" s="8" t="s">
        <v>245</v>
      </c>
      <c r="B7" s="5"/>
      <c r="C7" s="5"/>
      <c r="D7" s="5"/>
      <c r="E7" s="5"/>
      <c r="F7" s="9"/>
      <c r="G7" s="7"/>
      <c r="H7" s="5"/>
      <c r="I7" s="5"/>
      <c r="J7" s="5"/>
      <c r="K7" s="5"/>
      <c r="L7" s="9"/>
      <c r="M7" s="7"/>
      <c r="N7" s="42"/>
    </row>
    <row r="8" spans="1:14" x14ac:dyDescent="0.2">
      <c r="A8" s="4"/>
      <c r="B8" s="5"/>
      <c r="C8" s="5"/>
      <c r="D8" s="5"/>
      <c r="E8" s="5"/>
      <c r="F8" s="9"/>
      <c r="G8" s="7"/>
      <c r="H8" s="5"/>
      <c r="I8" s="5"/>
      <c r="J8" s="5"/>
      <c r="K8" s="5"/>
      <c r="L8" s="9"/>
      <c r="M8" s="7"/>
      <c r="N8" s="42"/>
    </row>
    <row r="9" spans="1:14" x14ac:dyDescent="0.2">
      <c r="A9" s="8" t="s">
        <v>9</v>
      </c>
      <c r="B9" s="10"/>
      <c r="C9" s="10"/>
      <c r="D9" s="10"/>
      <c r="E9" s="10"/>
      <c r="F9" s="11"/>
      <c r="G9" s="38">
        <v>0</v>
      </c>
      <c r="H9" s="10"/>
      <c r="I9" s="10"/>
      <c r="J9" s="10"/>
      <c r="K9" s="10"/>
      <c r="L9" s="11"/>
      <c r="M9" s="38">
        <v>0</v>
      </c>
      <c r="N9" s="43">
        <f>G9+M9</f>
        <v>0</v>
      </c>
    </row>
    <row r="10" spans="1:14" x14ac:dyDescent="0.2">
      <c r="A10" s="8"/>
      <c r="B10" s="10"/>
      <c r="C10" s="10"/>
      <c r="D10" s="10"/>
      <c r="E10" s="10"/>
      <c r="F10" s="11"/>
      <c r="G10" s="12"/>
      <c r="H10" s="10"/>
      <c r="I10" s="10"/>
      <c r="J10" s="10"/>
      <c r="K10" s="10"/>
      <c r="L10" s="11"/>
      <c r="M10" s="12"/>
      <c r="N10" s="42"/>
    </row>
    <row r="11" spans="1:14" x14ac:dyDescent="0.2">
      <c r="A11" s="4" t="s">
        <v>141</v>
      </c>
      <c r="B11" s="19">
        <v>0</v>
      </c>
      <c r="C11" s="19">
        <v>0</v>
      </c>
      <c r="D11" s="19">
        <v>0</v>
      </c>
      <c r="E11" s="19">
        <v>0</v>
      </c>
      <c r="F11" s="20">
        <v>0</v>
      </c>
      <c r="G11" s="40">
        <f>SUM(B11:F11)</f>
        <v>0</v>
      </c>
      <c r="H11" s="19">
        <v>0</v>
      </c>
      <c r="I11" s="19">
        <v>0</v>
      </c>
      <c r="J11" s="19">
        <v>0</v>
      </c>
      <c r="K11" s="19">
        <v>0</v>
      </c>
      <c r="L11" s="20">
        <v>0</v>
      </c>
      <c r="M11" s="40">
        <f>SUM(H11:L11)</f>
        <v>0</v>
      </c>
      <c r="N11" s="44">
        <f>(G11+M11)/2</f>
        <v>0</v>
      </c>
    </row>
    <row r="12" spans="1:14" x14ac:dyDescent="0.2">
      <c r="A12" s="4" t="s">
        <v>109</v>
      </c>
      <c r="B12" s="16">
        <f>B11*$G$9</f>
        <v>0</v>
      </c>
      <c r="C12" s="16">
        <f>C11*$G$9</f>
        <v>0</v>
      </c>
      <c r="D12" s="16">
        <f>D11*$G$9</f>
        <v>0</v>
      </c>
      <c r="E12" s="16">
        <f>E11*$G$9</f>
        <v>0</v>
      </c>
      <c r="F12" s="17">
        <f>F11*$G$9</f>
        <v>0</v>
      </c>
      <c r="G12" s="12">
        <f>SUM(B12:F12)</f>
        <v>0</v>
      </c>
      <c r="H12" s="16">
        <f>H11*$M$9</f>
        <v>0</v>
      </c>
      <c r="I12" s="16">
        <f>I11*$M$9</f>
        <v>0</v>
      </c>
      <c r="J12" s="16">
        <f>J11*$M$9</f>
        <v>0</v>
      </c>
      <c r="K12" s="16">
        <f>K11*$M$9</f>
        <v>0</v>
      </c>
      <c r="L12" s="17">
        <f>L11*$M$9</f>
        <v>0</v>
      </c>
      <c r="M12" s="12">
        <f>SUM(H12:L12)</f>
        <v>0</v>
      </c>
      <c r="N12" s="43">
        <f>G12+M12</f>
        <v>0</v>
      </c>
    </row>
    <row r="13" spans="1:14" x14ac:dyDescent="0.2">
      <c r="A13" s="4" t="s">
        <v>142</v>
      </c>
      <c r="B13" s="16">
        <f t="shared" ref="B13:M13" si="0">B12/12</f>
        <v>0</v>
      </c>
      <c r="C13" s="16">
        <f t="shared" si="0"/>
        <v>0</v>
      </c>
      <c r="D13" s="16">
        <f t="shared" si="0"/>
        <v>0</v>
      </c>
      <c r="E13" s="16">
        <f t="shared" si="0"/>
        <v>0</v>
      </c>
      <c r="F13" s="17">
        <f t="shared" si="0"/>
        <v>0</v>
      </c>
      <c r="G13" s="12">
        <f t="shared" si="0"/>
        <v>0</v>
      </c>
      <c r="H13" s="16">
        <f t="shared" si="0"/>
        <v>0</v>
      </c>
      <c r="I13" s="16">
        <f t="shared" si="0"/>
        <v>0</v>
      </c>
      <c r="J13" s="16">
        <f t="shared" si="0"/>
        <v>0</v>
      </c>
      <c r="K13" s="16">
        <f t="shared" si="0"/>
        <v>0</v>
      </c>
      <c r="L13" s="17">
        <f t="shared" si="0"/>
        <v>0</v>
      </c>
      <c r="M13" s="12">
        <f t="shared" si="0"/>
        <v>0</v>
      </c>
      <c r="N13" s="43">
        <f>G13+M13</f>
        <v>0</v>
      </c>
    </row>
    <row r="14" spans="1:14" x14ac:dyDescent="0.2">
      <c r="A14" s="4"/>
      <c r="B14" s="16"/>
      <c r="C14" s="16"/>
      <c r="D14" s="16"/>
      <c r="E14" s="16"/>
      <c r="F14" s="17"/>
      <c r="G14" s="12"/>
      <c r="H14" s="16"/>
      <c r="I14" s="16"/>
      <c r="J14" s="16"/>
      <c r="K14" s="16"/>
      <c r="L14" s="17"/>
      <c r="M14" s="12"/>
      <c r="N14" s="42"/>
    </row>
    <row r="15" spans="1:14" x14ac:dyDescent="0.2">
      <c r="A15" s="4" t="s">
        <v>151</v>
      </c>
      <c r="B15" s="19">
        <v>0</v>
      </c>
      <c r="C15" s="19">
        <v>0</v>
      </c>
      <c r="D15" s="19">
        <v>0</v>
      </c>
      <c r="E15" s="19">
        <v>0</v>
      </c>
      <c r="F15" s="20">
        <v>0</v>
      </c>
      <c r="G15" s="12"/>
      <c r="H15" s="19">
        <v>0</v>
      </c>
      <c r="I15" s="19">
        <v>0</v>
      </c>
      <c r="J15" s="19">
        <v>0</v>
      </c>
      <c r="K15" s="19">
        <v>0</v>
      </c>
      <c r="L15" s="20">
        <v>0</v>
      </c>
      <c r="M15" s="12"/>
      <c r="N15" s="42"/>
    </row>
    <row r="16" spans="1:14" x14ac:dyDescent="0.2">
      <c r="A16" s="4" t="s">
        <v>152</v>
      </c>
      <c r="B16" s="19">
        <v>0</v>
      </c>
      <c r="C16" s="19">
        <v>0</v>
      </c>
      <c r="D16" s="19">
        <v>0</v>
      </c>
      <c r="E16" s="19">
        <v>0</v>
      </c>
      <c r="F16" s="20">
        <v>0</v>
      </c>
      <c r="G16" s="12"/>
      <c r="H16" s="19">
        <v>0</v>
      </c>
      <c r="I16" s="19">
        <v>0</v>
      </c>
      <c r="J16" s="19">
        <v>0</v>
      </c>
      <c r="K16" s="19">
        <v>0</v>
      </c>
      <c r="L16" s="20">
        <v>0</v>
      </c>
      <c r="M16" s="12"/>
      <c r="N16" s="42"/>
    </row>
    <row r="17" spans="1:14" x14ac:dyDescent="0.2">
      <c r="A17" s="4"/>
      <c r="B17" s="5"/>
      <c r="C17" s="5"/>
      <c r="D17" s="5"/>
      <c r="E17" s="5"/>
      <c r="F17" s="9"/>
      <c r="G17" s="15"/>
      <c r="H17" s="5"/>
      <c r="I17" s="5"/>
      <c r="J17" s="5"/>
      <c r="K17" s="5"/>
      <c r="L17" s="9"/>
      <c r="M17" s="15"/>
      <c r="N17" s="42"/>
    </row>
    <row r="18" spans="1:14" x14ac:dyDescent="0.2">
      <c r="A18" s="4" t="s">
        <v>153</v>
      </c>
      <c r="B18" s="16">
        <f t="shared" ref="B18:F19" si="1">B15*B$12</f>
        <v>0</v>
      </c>
      <c r="C18" s="16">
        <f t="shared" si="1"/>
        <v>0</v>
      </c>
      <c r="D18" s="16">
        <f t="shared" si="1"/>
        <v>0</v>
      </c>
      <c r="E18" s="16">
        <f t="shared" si="1"/>
        <v>0</v>
      </c>
      <c r="F18" s="17">
        <f t="shared" si="1"/>
        <v>0</v>
      </c>
      <c r="G18" s="12">
        <f>SUM(B18:F18)</f>
        <v>0</v>
      </c>
      <c r="H18" s="16">
        <f t="shared" ref="H18:L19" si="2">H15*H$12</f>
        <v>0</v>
      </c>
      <c r="I18" s="16">
        <f t="shared" si="2"/>
        <v>0</v>
      </c>
      <c r="J18" s="16">
        <f t="shared" si="2"/>
        <v>0</v>
      </c>
      <c r="K18" s="16">
        <f t="shared" si="2"/>
        <v>0</v>
      </c>
      <c r="L18" s="17">
        <f t="shared" si="2"/>
        <v>0</v>
      </c>
      <c r="M18" s="12">
        <f>SUM(H18:L18)</f>
        <v>0</v>
      </c>
      <c r="N18" s="42"/>
    </row>
    <row r="19" spans="1:14" x14ac:dyDescent="0.2">
      <c r="A19" s="4" t="s">
        <v>154</v>
      </c>
      <c r="B19" s="16">
        <f t="shared" si="1"/>
        <v>0</v>
      </c>
      <c r="C19" s="16">
        <f t="shared" si="1"/>
        <v>0</v>
      </c>
      <c r="D19" s="16">
        <f t="shared" si="1"/>
        <v>0</v>
      </c>
      <c r="E19" s="16">
        <f t="shared" si="1"/>
        <v>0</v>
      </c>
      <c r="F19" s="17">
        <f t="shared" si="1"/>
        <v>0</v>
      </c>
      <c r="G19" s="12">
        <f>SUM(B19:F19)</f>
        <v>0</v>
      </c>
      <c r="H19" s="16">
        <f t="shared" si="2"/>
        <v>0</v>
      </c>
      <c r="I19" s="16">
        <f t="shared" si="2"/>
        <v>0</v>
      </c>
      <c r="J19" s="16">
        <f t="shared" si="2"/>
        <v>0</v>
      </c>
      <c r="K19" s="16">
        <f t="shared" si="2"/>
        <v>0</v>
      </c>
      <c r="L19" s="17">
        <f t="shared" si="2"/>
        <v>0</v>
      </c>
      <c r="M19" s="12">
        <f>SUM(H19:L19)</f>
        <v>0</v>
      </c>
      <c r="N19" s="42"/>
    </row>
    <row r="20" spans="1:14" x14ac:dyDescent="0.2">
      <c r="A20" s="4"/>
      <c r="B20" s="5"/>
      <c r="C20" s="5"/>
      <c r="D20" s="5"/>
      <c r="E20" s="5"/>
      <c r="F20" s="9"/>
      <c r="G20" s="15"/>
      <c r="H20" s="5"/>
      <c r="I20" s="5"/>
      <c r="J20" s="5"/>
      <c r="K20" s="5"/>
      <c r="L20" s="9"/>
      <c r="M20" s="15"/>
      <c r="N20" s="42"/>
    </row>
    <row r="21" spans="1:14" x14ac:dyDescent="0.2">
      <c r="A21" s="8" t="s">
        <v>119</v>
      </c>
      <c r="B21" s="19">
        <v>0</v>
      </c>
      <c r="C21" s="19">
        <v>0</v>
      </c>
      <c r="D21" s="19">
        <v>0</v>
      </c>
      <c r="E21" s="19">
        <v>0</v>
      </c>
      <c r="F21" s="20">
        <v>0</v>
      </c>
      <c r="G21" s="40">
        <f>SUM(B21:F21)</f>
        <v>0</v>
      </c>
      <c r="H21" s="19">
        <v>0</v>
      </c>
      <c r="I21" s="19">
        <v>0</v>
      </c>
      <c r="J21" s="19">
        <v>0</v>
      </c>
      <c r="K21" s="19">
        <v>0</v>
      </c>
      <c r="L21" s="20">
        <v>0</v>
      </c>
      <c r="M21" s="40">
        <f>SUM(H21:L21)</f>
        <v>0</v>
      </c>
      <c r="N21" s="44">
        <f>(G21+M21)/2</f>
        <v>0</v>
      </c>
    </row>
    <row r="22" spans="1:14" x14ac:dyDescent="0.2">
      <c r="A22" s="4" t="s">
        <v>13</v>
      </c>
      <c r="B22" s="18">
        <f>B21*$G$22</f>
        <v>0</v>
      </c>
      <c r="C22" s="18">
        <f>C21*$G$22</f>
        <v>0</v>
      </c>
      <c r="D22" s="18">
        <f>D21*$G$22</f>
        <v>0</v>
      </c>
      <c r="E22" s="18">
        <f>E21*$G$22</f>
        <v>0</v>
      </c>
      <c r="F22" s="58">
        <f>F21*$G$22</f>
        <v>0</v>
      </c>
      <c r="G22" s="12">
        <f>SUM(G23:G24)</f>
        <v>0</v>
      </c>
      <c r="H22" s="18">
        <f>H21*$M$22</f>
        <v>0</v>
      </c>
      <c r="I22" s="18">
        <f>I21*$M$22</f>
        <v>0</v>
      </c>
      <c r="J22" s="18">
        <f>J21*$M$22</f>
        <v>0</v>
      </c>
      <c r="K22" s="18">
        <f>K21*$M$22</f>
        <v>0</v>
      </c>
      <c r="L22" s="58">
        <f>L21*$M$22</f>
        <v>0</v>
      </c>
      <c r="M22" s="12">
        <f>SUM(M23:M24)</f>
        <v>0</v>
      </c>
      <c r="N22" s="43">
        <f>G22+M22</f>
        <v>0</v>
      </c>
    </row>
    <row r="23" spans="1:14" x14ac:dyDescent="0.2">
      <c r="A23" s="4" t="s">
        <v>14</v>
      </c>
      <c r="B23" s="18">
        <f t="shared" ref="B23:E23" si="3">B21*$G$23</f>
        <v>0</v>
      </c>
      <c r="C23" s="18">
        <f t="shared" si="3"/>
        <v>0</v>
      </c>
      <c r="D23" s="18">
        <f t="shared" si="3"/>
        <v>0</v>
      </c>
      <c r="E23" s="18">
        <f t="shared" si="3"/>
        <v>0</v>
      </c>
      <c r="F23" s="58">
        <f>F21*$G$23</f>
        <v>0</v>
      </c>
      <c r="G23" s="38">
        <v>0</v>
      </c>
      <c r="H23" s="18">
        <f>H21*$M$23</f>
        <v>0</v>
      </c>
      <c r="I23" s="18">
        <f>I21*$M$23</f>
        <v>0</v>
      </c>
      <c r="J23" s="18">
        <f>J21*$M$23</f>
        <v>0</v>
      </c>
      <c r="K23" s="18">
        <f>K21*$M$23</f>
        <v>0</v>
      </c>
      <c r="L23" s="58">
        <f>L21*$M$23</f>
        <v>0</v>
      </c>
      <c r="M23" s="38">
        <v>0</v>
      </c>
      <c r="N23" s="43">
        <f>G23+M23</f>
        <v>0</v>
      </c>
    </row>
    <row r="24" spans="1:14" x14ac:dyDescent="0.2">
      <c r="A24" s="4" t="s">
        <v>15</v>
      </c>
      <c r="B24" s="18">
        <f t="shared" ref="B24:E24" si="4">B21*$G$24</f>
        <v>0</v>
      </c>
      <c r="C24" s="18">
        <f t="shared" si="4"/>
        <v>0</v>
      </c>
      <c r="D24" s="18">
        <f t="shared" si="4"/>
        <v>0</v>
      </c>
      <c r="E24" s="18">
        <f t="shared" si="4"/>
        <v>0</v>
      </c>
      <c r="F24" s="58">
        <f>F21*$G$24</f>
        <v>0</v>
      </c>
      <c r="G24" s="38">
        <v>0</v>
      </c>
      <c r="H24" s="18">
        <f>H21*$M$24</f>
        <v>0</v>
      </c>
      <c r="I24" s="18">
        <f>I21*$M$24</f>
        <v>0</v>
      </c>
      <c r="J24" s="18">
        <f>J21*$M$24</f>
        <v>0</v>
      </c>
      <c r="K24" s="18">
        <f>K21*$M$24</f>
        <v>0</v>
      </c>
      <c r="L24" s="58">
        <f>L21*$M$24</f>
        <v>0</v>
      </c>
      <c r="M24" s="38">
        <v>0</v>
      </c>
      <c r="N24" s="43">
        <f>G24+M24</f>
        <v>0</v>
      </c>
    </row>
    <row r="25" spans="1:14" x14ac:dyDescent="0.2">
      <c r="A25" s="4"/>
      <c r="B25" s="5"/>
      <c r="C25" s="5"/>
      <c r="D25" s="5"/>
      <c r="E25" s="5"/>
      <c r="F25" s="9"/>
      <c r="G25" s="15"/>
      <c r="H25" s="5"/>
      <c r="I25" s="5"/>
      <c r="J25" s="5"/>
      <c r="K25" s="5"/>
      <c r="L25" s="9"/>
      <c r="M25" s="15"/>
      <c r="N25" s="42"/>
    </row>
    <row r="26" spans="1:14" x14ac:dyDescent="0.2">
      <c r="A26" s="8" t="s">
        <v>16</v>
      </c>
      <c r="B26" s="5"/>
      <c r="C26" s="5"/>
      <c r="D26" s="5"/>
      <c r="E26" s="5"/>
      <c r="F26" s="9"/>
      <c r="G26" s="15"/>
      <c r="H26" s="5"/>
      <c r="I26" s="5"/>
      <c r="J26" s="5"/>
      <c r="K26" s="5"/>
      <c r="L26" s="9"/>
      <c r="M26" s="15"/>
      <c r="N26" s="42"/>
    </row>
    <row r="27" spans="1:14" x14ac:dyDescent="0.2">
      <c r="A27" s="4" t="s">
        <v>17</v>
      </c>
      <c r="B27" s="19">
        <v>0</v>
      </c>
      <c r="C27" s="19">
        <v>0</v>
      </c>
      <c r="D27" s="19">
        <v>0</v>
      </c>
      <c r="E27" s="19">
        <v>0</v>
      </c>
      <c r="F27" s="20">
        <v>0</v>
      </c>
      <c r="G27" s="15"/>
      <c r="H27" s="19">
        <v>0</v>
      </c>
      <c r="I27" s="19">
        <v>0</v>
      </c>
      <c r="J27" s="19">
        <v>0</v>
      </c>
      <c r="K27" s="19">
        <v>0</v>
      </c>
      <c r="L27" s="20">
        <v>0</v>
      </c>
      <c r="M27" s="15"/>
      <c r="N27" s="42"/>
    </row>
    <row r="28" spans="1:14" x14ac:dyDescent="0.2">
      <c r="A28" s="4" t="s">
        <v>120</v>
      </c>
      <c r="B28" s="19">
        <v>0</v>
      </c>
      <c r="C28" s="19">
        <v>0</v>
      </c>
      <c r="D28" s="19">
        <v>0</v>
      </c>
      <c r="E28" s="19">
        <v>0</v>
      </c>
      <c r="F28" s="20">
        <v>0</v>
      </c>
      <c r="G28" s="15"/>
      <c r="H28" s="19">
        <v>0</v>
      </c>
      <c r="I28" s="19">
        <v>0</v>
      </c>
      <c r="J28" s="19">
        <v>0</v>
      </c>
      <c r="K28" s="19">
        <v>0</v>
      </c>
      <c r="L28" s="20">
        <v>0</v>
      </c>
      <c r="M28" s="15"/>
      <c r="N28" s="42"/>
    </row>
    <row r="29" spans="1:14" x14ac:dyDescent="0.2">
      <c r="A29" s="4" t="s">
        <v>121</v>
      </c>
      <c r="B29" s="19">
        <v>0</v>
      </c>
      <c r="C29" s="19">
        <v>0</v>
      </c>
      <c r="D29" s="19">
        <v>0</v>
      </c>
      <c r="E29" s="19">
        <v>0</v>
      </c>
      <c r="F29" s="20">
        <v>0</v>
      </c>
      <c r="G29" s="15"/>
      <c r="H29" s="19">
        <v>0</v>
      </c>
      <c r="I29" s="19">
        <v>0</v>
      </c>
      <c r="J29" s="19">
        <v>0</v>
      </c>
      <c r="K29" s="19">
        <v>0</v>
      </c>
      <c r="L29" s="20">
        <v>0</v>
      </c>
      <c r="M29" s="15"/>
      <c r="N29" s="42"/>
    </row>
    <row r="30" spans="1:14" x14ac:dyDescent="0.2">
      <c r="A30" s="4" t="s">
        <v>19</v>
      </c>
      <c r="B30" s="19">
        <v>0</v>
      </c>
      <c r="C30" s="19">
        <v>0</v>
      </c>
      <c r="D30" s="19">
        <v>0</v>
      </c>
      <c r="E30" s="19">
        <v>0</v>
      </c>
      <c r="F30" s="20">
        <v>0</v>
      </c>
      <c r="G30" s="15"/>
      <c r="H30" s="19">
        <v>0</v>
      </c>
      <c r="I30" s="19">
        <v>0</v>
      </c>
      <c r="J30" s="19">
        <v>0</v>
      </c>
      <c r="K30" s="19">
        <v>0</v>
      </c>
      <c r="L30" s="20">
        <v>0</v>
      </c>
      <c r="M30" s="15"/>
      <c r="N30" s="42"/>
    </row>
    <row r="31" spans="1:14" x14ac:dyDescent="0.2">
      <c r="A31" s="4" t="s">
        <v>20</v>
      </c>
      <c r="B31" s="19">
        <v>0</v>
      </c>
      <c r="C31" s="19">
        <v>0</v>
      </c>
      <c r="D31" s="19">
        <v>0</v>
      </c>
      <c r="E31" s="19">
        <v>0</v>
      </c>
      <c r="F31" s="20">
        <v>0</v>
      </c>
      <c r="G31" s="15"/>
      <c r="H31" s="19">
        <v>0</v>
      </c>
      <c r="I31" s="19">
        <v>0</v>
      </c>
      <c r="J31" s="19">
        <v>0</v>
      </c>
      <c r="K31" s="19">
        <v>0</v>
      </c>
      <c r="L31" s="20">
        <v>0</v>
      </c>
      <c r="M31" s="15"/>
      <c r="N31" s="42"/>
    </row>
    <row r="32" spans="1:14" x14ac:dyDescent="0.2">
      <c r="A32" s="4"/>
      <c r="B32" s="5"/>
      <c r="C32" s="5"/>
      <c r="D32" s="5"/>
      <c r="E32" s="5"/>
      <c r="F32" s="9"/>
      <c r="G32" s="15"/>
      <c r="H32" s="5"/>
      <c r="I32" s="5"/>
      <c r="J32" s="5"/>
      <c r="K32" s="5"/>
      <c r="L32" s="9"/>
      <c r="M32" s="15"/>
      <c r="N32" s="42"/>
    </row>
    <row r="33" spans="1:14" x14ac:dyDescent="0.2">
      <c r="A33" s="8" t="s">
        <v>34</v>
      </c>
      <c r="B33" s="5"/>
      <c r="C33" s="5"/>
      <c r="D33" s="5"/>
      <c r="E33" s="5"/>
      <c r="F33" s="9"/>
      <c r="G33" s="15"/>
      <c r="H33" s="5"/>
      <c r="I33" s="5"/>
      <c r="J33" s="5"/>
      <c r="K33" s="5"/>
      <c r="L33" s="9"/>
      <c r="M33" s="15"/>
      <c r="N33" s="42"/>
    </row>
    <row r="34" spans="1:14" x14ac:dyDescent="0.2">
      <c r="A34" s="4" t="s">
        <v>19</v>
      </c>
      <c r="B34" s="19">
        <v>0</v>
      </c>
      <c r="C34" s="19">
        <v>0</v>
      </c>
      <c r="D34" s="19">
        <v>0</v>
      </c>
      <c r="E34" s="19">
        <v>0</v>
      </c>
      <c r="F34" s="20">
        <v>0</v>
      </c>
      <c r="G34" s="15"/>
      <c r="H34" s="19">
        <v>0</v>
      </c>
      <c r="I34" s="19">
        <v>0</v>
      </c>
      <c r="J34" s="19">
        <v>0</v>
      </c>
      <c r="K34" s="19">
        <v>0</v>
      </c>
      <c r="L34" s="20">
        <v>0</v>
      </c>
      <c r="M34" s="15"/>
      <c r="N34" s="42"/>
    </row>
    <row r="35" spans="1:14" x14ac:dyDescent="0.2">
      <c r="A35" s="4" t="s">
        <v>246</v>
      </c>
      <c r="B35" s="19">
        <v>0</v>
      </c>
      <c r="C35" s="19">
        <v>0</v>
      </c>
      <c r="D35" s="19">
        <v>0</v>
      </c>
      <c r="E35" s="19">
        <v>0</v>
      </c>
      <c r="F35" s="20">
        <v>0</v>
      </c>
      <c r="G35" s="15"/>
      <c r="H35" s="19">
        <v>0</v>
      </c>
      <c r="I35" s="19">
        <v>0</v>
      </c>
      <c r="J35" s="19">
        <v>0</v>
      </c>
      <c r="K35" s="19">
        <v>0</v>
      </c>
      <c r="L35" s="20">
        <v>0</v>
      </c>
      <c r="M35" s="15"/>
      <c r="N35" s="42"/>
    </row>
    <row r="36" spans="1:14" x14ac:dyDescent="0.2">
      <c r="A36" s="4" t="s">
        <v>35</v>
      </c>
      <c r="B36" s="23">
        <v>0</v>
      </c>
      <c r="C36" s="23">
        <v>0</v>
      </c>
      <c r="D36" s="23">
        <v>0</v>
      </c>
      <c r="E36" s="23">
        <v>0</v>
      </c>
      <c r="F36" s="24">
        <v>0</v>
      </c>
      <c r="G36" s="15"/>
      <c r="H36" s="23">
        <v>0</v>
      </c>
      <c r="I36" s="23">
        <v>0</v>
      </c>
      <c r="J36" s="23">
        <v>0</v>
      </c>
      <c r="K36" s="23">
        <v>0</v>
      </c>
      <c r="L36" s="24">
        <v>0</v>
      </c>
      <c r="M36" s="15"/>
      <c r="N36" s="42"/>
    </row>
    <row r="37" spans="1:14" x14ac:dyDescent="0.2">
      <c r="A37" s="4" t="s">
        <v>36</v>
      </c>
      <c r="B37" s="28">
        <f>SUM(B34:B36)</f>
        <v>0</v>
      </c>
      <c r="C37" s="28">
        <f t="shared" ref="C37:F37" si="5">SUM(C34:C36)</f>
        <v>0</v>
      </c>
      <c r="D37" s="28">
        <f t="shared" si="5"/>
        <v>0</v>
      </c>
      <c r="E37" s="28">
        <f t="shared" si="5"/>
        <v>0</v>
      </c>
      <c r="F37" s="59">
        <f t="shared" si="5"/>
        <v>0</v>
      </c>
      <c r="G37" s="15"/>
      <c r="H37" s="28">
        <f>SUM(H34:H36)</f>
        <v>0</v>
      </c>
      <c r="I37" s="28">
        <f t="shared" ref="I37:L37" si="6">SUM(I34:I36)</f>
        <v>0</v>
      </c>
      <c r="J37" s="28">
        <f t="shared" si="6"/>
        <v>0</v>
      </c>
      <c r="K37" s="28">
        <f t="shared" si="6"/>
        <v>0</v>
      </c>
      <c r="L37" s="59">
        <f t="shared" si="6"/>
        <v>0</v>
      </c>
      <c r="M37" s="15"/>
      <c r="N37" s="42"/>
    </row>
    <row r="38" spans="1:14" x14ac:dyDescent="0.2">
      <c r="A38" s="4"/>
      <c r="B38" s="19"/>
      <c r="C38" s="19"/>
      <c r="D38" s="19"/>
      <c r="E38" s="19"/>
      <c r="F38" s="20"/>
      <c r="G38" s="15"/>
      <c r="H38" s="19"/>
      <c r="I38" s="19"/>
      <c r="J38" s="19"/>
      <c r="K38" s="19"/>
      <c r="L38" s="20"/>
      <c r="M38" s="15"/>
      <c r="N38" s="42"/>
    </row>
    <row r="39" spans="1:14" x14ac:dyDescent="0.2">
      <c r="A39" s="4" t="s">
        <v>37</v>
      </c>
      <c r="B39" s="19">
        <v>0</v>
      </c>
      <c r="C39" s="19">
        <v>0</v>
      </c>
      <c r="D39" s="19">
        <v>0</v>
      </c>
      <c r="E39" s="19">
        <v>0</v>
      </c>
      <c r="F39" s="20">
        <v>0</v>
      </c>
      <c r="G39" s="15"/>
      <c r="H39" s="19">
        <v>0</v>
      </c>
      <c r="I39" s="19">
        <v>0</v>
      </c>
      <c r="J39" s="19">
        <v>0</v>
      </c>
      <c r="K39" s="19">
        <v>0</v>
      </c>
      <c r="L39" s="20">
        <v>0</v>
      </c>
      <c r="M39" s="15"/>
      <c r="N39" s="42"/>
    </row>
    <row r="40" spans="1:14" x14ac:dyDescent="0.2">
      <c r="A40" s="4" t="s">
        <v>247</v>
      </c>
      <c r="B40" s="19">
        <v>0</v>
      </c>
      <c r="C40" s="19">
        <v>0</v>
      </c>
      <c r="D40" s="19">
        <v>0</v>
      </c>
      <c r="E40" s="19">
        <v>0</v>
      </c>
      <c r="F40" s="20">
        <v>0</v>
      </c>
      <c r="G40" s="15"/>
      <c r="H40" s="19">
        <v>0</v>
      </c>
      <c r="I40" s="19">
        <v>0</v>
      </c>
      <c r="J40" s="19">
        <v>0</v>
      </c>
      <c r="K40" s="19">
        <v>0</v>
      </c>
      <c r="L40" s="20">
        <v>0</v>
      </c>
      <c r="M40" s="15"/>
      <c r="N40" s="42"/>
    </row>
    <row r="41" spans="1:14" x14ac:dyDescent="0.2">
      <c r="A41" s="4" t="s">
        <v>38</v>
      </c>
      <c r="B41" s="23">
        <v>0</v>
      </c>
      <c r="C41" s="23">
        <v>0</v>
      </c>
      <c r="D41" s="23">
        <v>0</v>
      </c>
      <c r="E41" s="23">
        <v>0</v>
      </c>
      <c r="F41" s="24">
        <v>0</v>
      </c>
      <c r="G41" s="15"/>
      <c r="H41" s="23">
        <v>0</v>
      </c>
      <c r="I41" s="23">
        <v>0</v>
      </c>
      <c r="J41" s="23">
        <v>0</v>
      </c>
      <c r="K41" s="23">
        <v>0</v>
      </c>
      <c r="L41" s="24">
        <v>0</v>
      </c>
      <c r="M41" s="15"/>
      <c r="N41" s="42"/>
    </row>
    <row r="42" spans="1:14" x14ac:dyDescent="0.2">
      <c r="A42" s="4" t="s">
        <v>39</v>
      </c>
      <c r="B42" s="28">
        <f>SUM(B39:B41)</f>
        <v>0</v>
      </c>
      <c r="C42" s="28">
        <f t="shared" ref="C42:F42" si="7">SUM(C39:C41)</f>
        <v>0</v>
      </c>
      <c r="D42" s="28">
        <f t="shared" si="7"/>
        <v>0</v>
      </c>
      <c r="E42" s="28">
        <f t="shared" si="7"/>
        <v>0</v>
      </c>
      <c r="F42" s="59">
        <f t="shared" si="7"/>
        <v>0</v>
      </c>
      <c r="G42" s="15"/>
      <c r="H42" s="28">
        <f>SUM(H39:H41)</f>
        <v>0</v>
      </c>
      <c r="I42" s="28">
        <f t="shared" ref="I42:L42" si="8">SUM(I39:I41)</f>
        <v>0</v>
      </c>
      <c r="J42" s="28">
        <f t="shared" si="8"/>
        <v>0</v>
      </c>
      <c r="K42" s="28">
        <f t="shared" si="8"/>
        <v>0</v>
      </c>
      <c r="L42" s="59">
        <f t="shared" si="8"/>
        <v>0</v>
      </c>
      <c r="M42" s="15"/>
      <c r="N42" s="42"/>
    </row>
    <row r="43" spans="1:14" x14ac:dyDescent="0.2">
      <c r="A43" s="4"/>
      <c r="B43" s="5"/>
      <c r="C43" s="5"/>
      <c r="D43" s="5"/>
      <c r="E43" s="5"/>
      <c r="F43" s="9"/>
      <c r="G43" s="15"/>
      <c r="H43" s="5"/>
      <c r="I43" s="5"/>
      <c r="J43" s="5"/>
      <c r="K43" s="5"/>
      <c r="L43" s="9"/>
      <c r="M43" s="15"/>
      <c r="N43" s="42"/>
    </row>
    <row r="44" spans="1:14" x14ac:dyDescent="0.2">
      <c r="A44" s="8" t="s">
        <v>40</v>
      </c>
      <c r="B44" s="5"/>
      <c r="C44" s="5"/>
      <c r="D44" s="5"/>
      <c r="E44" s="5"/>
      <c r="F44" s="9"/>
      <c r="G44" s="15"/>
      <c r="H44" s="5"/>
      <c r="I44" s="5"/>
      <c r="J44" s="5"/>
      <c r="K44" s="5"/>
      <c r="L44" s="9"/>
      <c r="M44" s="15"/>
      <c r="N44" s="42"/>
    </row>
    <row r="45" spans="1:14" x14ac:dyDescent="0.2">
      <c r="A45" s="4" t="s">
        <v>17</v>
      </c>
      <c r="B45" s="16">
        <f>B22*B27</f>
        <v>0</v>
      </c>
      <c r="C45" s="16">
        <f>C22*C27</f>
        <v>0</v>
      </c>
      <c r="D45" s="16">
        <f>D22*D27</f>
        <v>0</v>
      </c>
      <c r="E45" s="16">
        <f>E22*E27</f>
        <v>0</v>
      </c>
      <c r="F45" s="17">
        <f>F22*F27</f>
        <v>0</v>
      </c>
      <c r="G45" s="12">
        <f>SUM(B45:F45)</f>
        <v>0</v>
      </c>
      <c r="H45" s="16">
        <f>H22*H27</f>
        <v>0</v>
      </c>
      <c r="I45" s="16">
        <f>I22*I27</f>
        <v>0</v>
      </c>
      <c r="J45" s="16">
        <f>J22*J27</f>
        <v>0</v>
      </c>
      <c r="K45" s="16">
        <f>K22*K27</f>
        <v>0</v>
      </c>
      <c r="L45" s="17">
        <f>L22*L27</f>
        <v>0</v>
      </c>
      <c r="M45" s="12">
        <f>SUM(H45:L45)</f>
        <v>0</v>
      </c>
      <c r="N45" s="43">
        <f>G45+M45</f>
        <v>0</v>
      </c>
    </row>
    <row r="46" spans="1:14" x14ac:dyDescent="0.2">
      <c r="A46" s="4" t="s">
        <v>120</v>
      </c>
      <c r="B46" s="16">
        <f>B22*B28</f>
        <v>0</v>
      </c>
      <c r="C46" s="16">
        <f>C22*C28</f>
        <v>0</v>
      </c>
      <c r="D46" s="16">
        <f>D22*D28</f>
        <v>0</v>
      </c>
      <c r="E46" s="16">
        <f>E22*E28</f>
        <v>0</v>
      </c>
      <c r="F46" s="17">
        <f>F22*F28</f>
        <v>0</v>
      </c>
      <c r="G46" s="12">
        <f>SUM(B46:F46)</f>
        <v>0</v>
      </c>
      <c r="H46" s="16">
        <f>H22*H28</f>
        <v>0</v>
      </c>
      <c r="I46" s="16">
        <f>I22*I28</f>
        <v>0</v>
      </c>
      <c r="J46" s="16">
        <f>J22*J28</f>
        <v>0</v>
      </c>
      <c r="K46" s="16">
        <f>K22*K28</f>
        <v>0</v>
      </c>
      <c r="L46" s="17">
        <f>L22*L28</f>
        <v>0</v>
      </c>
      <c r="M46" s="12">
        <f>SUM(H46:L46)</f>
        <v>0</v>
      </c>
      <c r="N46" s="43">
        <f>G46+M46</f>
        <v>0</v>
      </c>
    </row>
    <row r="47" spans="1:14" x14ac:dyDescent="0.2">
      <c r="A47" s="4" t="s">
        <v>121</v>
      </c>
      <c r="B47" s="16">
        <f t="shared" ref="B47:F49" si="9">B22*B29</f>
        <v>0</v>
      </c>
      <c r="C47" s="16">
        <f t="shared" si="9"/>
        <v>0</v>
      </c>
      <c r="D47" s="16">
        <f t="shared" si="9"/>
        <v>0</v>
      </c>
      <c r="E47" s="16">
        <f t="shared" si="9"/>
        <v>0</v>
      </c>
      <c r="F47" s="17">
        <f t="shared" si="9"/>
        <v>0</v>
      </c>
      <c r="G47" s="12">
        <f>SUM(B47:F47)</f>
        <v>0</v>
      </c>
      <c r="H47" s="16">
        <f t="shared" ref="H47:L49" si="10">H22*H29</f>
        <v>0</v>
      </c>
      <c r="I47" s="16">
        <f t="shared" si="10"/>
        <v>0</v>
      </c>
      <c r="J47" s="16">
        <f t="shared" si="10"/>
        <v>0</v>
      </c>
      <c r="K47" s="16">
        <f t="shared" si="10"/>
        <v>0</v>
      </c>
      <c r="L47" s="17">
        <f t="shared" si="10"/>
        <v>0</v>
      </c>
      <c r="M47" s="12">
        <f>SUM(H47:L47)</f>
        <v>0</v>
      </c>
      <c r="N47" s="43">
        <f>G47+M47</f>
        <v>0</v>
      </c>
    </row>
    <row r="48" spans="1:14" x14ac:dyDescent="0.2">
      <c r="A48" s="4" t="s">
        <v>19</v>
      </c>
      <c r="B48" s="16">
        <f t="shared" si="9"/>
        <v>0</v>
      </c>
      <c r="C48" s="16">
        <f t="shared" si="9"/>
        <v>0</v>
      </c>
      <c r="D48" s="16">
        <f t="shared" si="9"/>
        <v>0</v>
      </c>
      <c r="E48" s="16">
        <f t="shared" si="9"/>
        <v>0</v>
      </c>
      <c r="F48" s="17">
        <f t="shared" si="9"/>
        <v>0</v>
      </c>
      <c r="G48" s="12">
        <f>SUM(B48:F48)</f>
        <v>0</v>
      </c>
      <c r="H48" s="16">
        <f t="shared" si="10"/>
        <v>0</v>
      </c>
      <c r="I48" s="16">
        <f t="shared" si="10"/>
        <v>0</v>
      </c>
      <c r="J48" s="16">
        <f t="shared" si="10"/>
        <v>0</v>
      </c>
      <c r="K48" s="16">
        <f t="shared" si="10"/>
        <v>0</v>
      </c>
      <c r="L48" s="17">
        <f t="shared" si="10"/>
        <v>0</v>
      </c>
      <c r="M48" s="12">
        <f>SUM(H48:L48)</f>
        <v>0</v>
      </c>
      <c r="N48" s="43">
        <f>G48+M48</f>
        <v>0</v>
      </c>
    </row>
    <row r="49" spans="1:14" x14ac:dyDescent="0.2">
      <c r="A49" s="4" t="s">
        <v>20</v>
      </c>
      <c r="B49" s="16">
        <f t="shared" si="9"/>
        <v>0</v>
      </c>
      <c r="C49" s="16">
        <f t="shared" si="9"/>
        <v>0</v>
      </c>
      <c r="D49" s="16">
        <f t="shared" si="9"/>
        <v>0</v>
      </c>
      <c r="E49" s="16">
        <f t="shared" si="9"/>
        <v>0</v>
      </c>
      <c r="F49" s="17">
        <f t="shared" si="9"/>
        <v>0</v>
      </c>
      <c r="G49" s="12">
        <f>SUM(B49:F49)</f>
        <v>0</v>
      </c>
      <c r="H49" s="16">
        <f t="shared" si="10"/>
        <v>0</v>
      </c>
      <c r="I49" s="16">
        <f t="shared" si="10"/>
        <v>0</v>
      </c>
      <c r="J49" s="16">
        <f t="shared" si="10"/>
        <v>0</v>
      </c>
      <c r="K49" s="16">
        <f t="shared" si="10"/>
        <v>0</v>
      </c>
      <c r="L49" s="17">
        <f t="shared" si="10"/>
        <v>0</v>
      </c>
      <c r="M49" s="12">
        <f>SUM(H49:L49)</f>
        <v>0</v>
      </c>
      <c r="N49" s="43">
        <f>G49+M49</f>
        <v>0</v>
      </c>
    </row>
    <row r="50" spans="1:14" x14ac:dyDescent="0.2">
      <c r="A50" s="4"/>
      <c r="B50" s="5"/>
      <c r="C50" s="5"/>
      <c r="D50" s="5"/>
      <c r="E50" s="5"/>
      <c r="F50" s="9"/>
      <c r="G50" s="15"/>
      <c r="H50" s="5"/>
      <c r="I50" s="5"/>
      <c r="J50" s="5"/>
      <c r="K50" s="5"/>
      <c r="L50" s="9"/>
      <c r="M50" s="15"/>
      <c r="N50" s="42"/>
    </row>
    <row r="51" spans="1:14" x14ac:dyDescent="0.2">
      <c r="A51" s="8" t="s">
        <v>41</v>
      </c>
      <c r="B51" s="5"/>
      <c r="C51" s="5"/>
      <c r="D51" s="5"/>
      <c r="E51" s="5"/>
      <c r="F51" s="9"/>
      <c r="G51" s="15"/>
      <c r="H51" s="5"/>
      <c r="I51" s="5"/>
      <c r="J51" s="5"/>
      <c r="K51" s="5"/>
      <c r="L51" s="9"/>
      <c r="M51" s="15"/>
      <c r="N51" s="42"/>
    </row>
    <row r="52" spans="1:14" x14ac:dyDescent="0.2">
      <c r="A52" s="4" t="s">
        <v>19</v>
      </c>
      <c r="B52" s="16">
        <f>B34*B$23</f>
        <v>0</v>
      </c>
      <c r="C52" s="16">
        <f t="shared" ref="C52:F54" si="11">C34*C$23</f>
        <v>0</v>
      </c>
      <c r="D52" s="16">
        <f t="shared" si="11"/>
        <v>0</v>
      </c>
      <c r="E52" s="16">
        <f t="shared" si="11"/>
        <v>0</v>
      </c>
      <c r="F52" s="17">
        <f t="shared" si="11"/>
        <v>0</v>
      </c>
      <c r="G52" s="12">
        <f t="shared" ref="G52:G55" si="12">SUM(B52:F52)</f>
        <v>0</v>
      </c>
      <c r="H52" s="16">
        <f>H34*H$23</f>
        <v>0</v>
      </c>
      <c r="I52" s="16">
        <f t="shared" ref="I52:L54" si="13">I34*I$23</f>
        <v>0</v>
      </c>
      <c r="J52" s="16">
        <f t="shared" si="13"/>
        <v>0</v>
      </c>
      <c r="K52" s="16">
        <f t="shared" si="13"/>
        <v>0</v>
      </c>
      <c r="L52" s="17">
        <f t="shared" si="13"/>
        <v>0</v>
      </c>
      <c r="M52" s="12">
        <f t="shared" ref="M52:M55" si="14">SUM(H52:L52)</f>
        <v>0</v>
      </c>
      <c r="N52" s="43">
        <f>G52+M52</f>
        <v>0</v>
      </c>
    </row>
    <row r="53" spans="1:14" x14ac:dyDescent="0.2">
      <c r="A53" s="4" t="s">
        <v>246</v>
      </c>
      <c r="B53" s="16">
        <f>B35*B$23</f>
        <v>0</v>
      </c>
      <c r="C53" s="16">
        <f t="shared" si="11"/>
        <v>0</v>
      </c>
      <c r="D53" s="16">
        <f t="shared" si="11"/>
        <v>0</v>
      </c>
      <c r="E53" s="16">
        <f t="shared" si="11"/>
        <v>0</v>
      </c>
      <c r="F53" s="17">
        <f t="shared" si="11"/>
        <v>0</v>
      </c>
      <c r="G53" s="12">
        <f t="shared" si="12"/>
        <v>0</v>
      </c>
      <c r="H53" s="16">
        <f>H35*H$23</f>
        <v>0</v>
      </c>
      <c r="I53" s="16">
        <f t="shared" si="13"/>
        <v>0</v>
      </c>
      <c r="J53" s="16">
        <f t="shared" si="13"/>
        <v>0</v>
      </c>
      <c r="K53" s="16">
        <f t="shared" si="13"/>
        <v>0</v>
      </c>
      <c r="L53" s="17">
        <f t="shared" si="13"/>
        <v>0</v>
      </c>
      <c r="M53" s="12">
        <f t="shared" si="14"/>
        <v>0</v>
      </c>
      <c r="N53" s="43">
        <f>G53+M53</f>
        <v>0</v>
      </c>
    </row>
    <row r="54" spans="1:14" x14ac:dyDescent="0.2">
      <c r="A54" s="4" t="s">
        <v>35</v>
      </c>
      <c r="B54" s="29">
        <f>B36*B$23</f>
        <v>0</v>
      </c>
      <c r="C54" s="29">
        <f t="shared" si="11"/>
        <v>0</v>
      </c>
      <c r="D54" s="29">
        <f t="shared" si="11"/>
        <v>0</v>
      </c>
      <c r="E54" s="29">
        <f t="shared" si="11"/>
        <v>0</v>
      </c>
      <c r="F54" s="30">
        <f t="shared" si="11"/>
        <v>0</v>
      </c>
      <c r="G54" s="31">
        <f t="shared" si="12"/>
        <v>0</v>
      </c>
      <c r="H54" s="29">
        <f>H36*H$23</f>
        <v>0</v>
      </c>
      <c r="I54" s="29">
        <f t="shared" si="13"/>
        <v>0</v>
      </c>
      <c r="J54" s="29">
        <f t="shared" si="13"/>
        <v>0</v>
      </c>
      <c r="K54" s="29">
        <f t="shared" si="13"/>
        <v>0</v>
      </c>
      <c r="L54" s="30">
        <f t="shared" si="13"/>
        <v>0</v>
      </c>
      <c r="M54" s="31">
        <f t="shared" si="14"/>
        <v>0</v>
      </c>
      <c r="N54" s="45">
        <f>G54+M54</f>
        <v>0</v>
      </c>
    </row>
    <row r="55" spans="1:14" x14ac:dyDescent="0.2">
      <c r="A55" s="4" t="s">
        <v>36</v>
      </c>
      <c r="B55" s="16">
        <f>SUM(B52:B54)</f>
        <v>0</v>
      </c>
      <c r="C55" s="16">
        <f>SUM(C52:C54)</f>
        <v>0</v>
      </c>
      <c r="D55" s="16">
        <f>SUM(D52:D54)</f>
        <v>0</v>
      </c>
      <c r="E55" s="16">
        <f>SUM(E52:E54)</f>
        <v>0</v>
      </c>
      <c r="F55" s="17">
        <f>SUM(F52:F54)</f>
        <v>0</v>
      </c>
      <c r="G55" s="12">
        <f t="shared" si="12"/>
        <v>0</v>
      </c>
      <c r="H55" s="16">
        <f>SUM(H52:H54)</f>
        <v>0</v>
      </c>
      <c r="I55" s="16">
        <f>SUM(I52:I54)</f>
        <v>0</v>
      </c>
      <c r="J55" s="16">
        <f>SUM(J52:J54)</f>
        <v>0</v>
      </c>
      <c r="K55" s="16">
        <f>SUM(K52:K54)</f>
        <v>0</v>
      </c>
      <c r="L55" s="17">
        <f>SUM(L52:L54)</f>
        <v>0</v>
      </c>
      <c r="M55" s="12">
        <f t="shared" si="14"/>
        <v>0</v>
      </c>
      <c r="N55" s="43">
        <f>G55+M55</f>
        <v>0</v>
      </c>
    </row>
    <row r="56" spans="1:14" x14ac:dyDescent="0.2">
      <c r="A56" s="4"/>
      <c r="B56" s="16"/>
      <c r="C56" s="16"/>
      <c r="D56" s="16"/>
      <c r="E56" s="16"/>
      <c r="F56" s="17"/>
      <c r="G56" s="12"/>
      <c r="H56" s="16"/>
      <c r="I56" s="16"/>
      <c r="J56" s="16"/>
      <c r="K56" s="16"/>
      <c r="L56" s="17"/>
      <c r="M56" s="12"/>
      <c r="N56" s="42"/>
    </row>
    <row r="57" spans="1:14" x14ac:dyDescent="0.2">
      <c r="A57" s="4" t="s">
        <v>37</v>
      </c>
      <c r="B57" s="16">
        <f>B39*B$24</f>
        <v>0</v>
      </c>
      <c r="C57" s="16">
        <f t="shared" ref="C57:F59" si="15">C39*C$24</f>
        <v>0</v>
      </c>
      <c r="D57" s="16">
        <f t="shared" si="15"/>
        <v>0</v>
      </c>
      <c r="E57" s="16">
        <f t="shared" si="15"/>
        <v>0</v>
      </c>
      <c r="F57" s="17">
        <f t="shared" si="15"/>
        <v>0</v>
      </c>
      <c r="G57" s="12">
        <f t="shared" ref="G57:G60" si="16">SUM(B57:F57)</f>
        <v>0</v>
      </c>
      <c r="H57" s="16">
        <f>H39*H$24</f>
        <v>0</v>
      </c>
      <c r="I57" s="16">
        <f t="shared" ref="I57:L59" si="17">I39*I$24</f>
        <v>0</v>
      </c>
      <c r="J57" s="16">
        <f t="shared" si="17"/>
        <v>0</v>
      </c>
      <c r="K57" s="16">
        <f t="shared" si="17"/>
        <v>0</v>
      </c>
      <c r="L57" s="17">
        <f t="shared" si="17"/>
        <v>0</v>
      </c>
      <c r="M57" s="12">
        <f t="shared" ref="M57:M60" si="18">SUM(H57:L57)</f>
        <v>0</v>
      </c>
      <c r="N57" s="43">
        <f>G57+M57</f>
        <v>0</v>
      </c>
    </row>
    <row r="58" spans="1:14" x14ac:dyDescent="0.2">
      <c r="A58" s="4" t="s">
        <v>247</v>
      </c>
      <c r="B58" s="16">
        <f>B40*B$24</f>
        <v>0</v>
      </c>
      <c r="C58" s="16">
        <f t="shared" si="15"/>
        <v>0</v>
      </c>
      <c r="D58" s="16">
        <f t="shared" si="15"/>
        <v>0</v>
      </c>
      <c r="E58" s="16">
        <f t="shared" si="15"/>
        <v>0</v>
      </c>
      <c r="F58" s="17">
        <f t="shared" si="15"/>
        <v>0</v>
      </c>
      <c r="G58" s="12">
        <f t="shared" si="16"/>
        <v>0</v>
      </c>
      <c r="H58" s="16">
        <f>H40*H$24</f>
        <v>0</v>
      </c>
      <c r="I58" s="16">
        <f t="shared" si="17"/>
        <v>0</v>
      </c>
      <c r="J58" s="16">
        <f t="shared" si="17"/>
        <v>0</v>
      </c>
      <c r="K58" s="16">
        <f t="shared" si="17"/>
        <v>0</v>
      </c>
      <c r="L58" s="17">
        <f t="shared" si="17"/>
        <v>0</v>
      </c>
      <c r="M58" s="12">
        <f t="shared" si="18"/>
        <v>0</v>
      </c>
      <c r="N58" s="43">
        <f>G58+M58</f>
        <v>0</v>
      </c>
    </row>
    <row r="59" spans="1:14" x14ac:dyDescent="0.2">
      <c r="A59" s="4" t="s">
        <v>38</v>
      </c>
      <c r="B59" s="29">
        <f>B41*B$24</f>
        <v>0</v>
      </c>
      <c r="C59" s="29">
        <f t="shared" si="15"/>
        <v>0</v>
      </c>
      <c r="D59" s="29">
        <f t="shared" si="15"/>
        <v>0</v>
      </c>
      <c r="E59" s="29">
        <f t="shared" si="15"/>
        <v>0</v>
      </c>
      <c r="F59" s="30">
        <f t="shared" si="15"/>
        <v>0</v>
      </c>
      <c r="G59" s="31">
        <f t="shared" si="16"/>
        <v>0</v>
      </c>
      <c r="H59" s="29">
        <f>H41*H$24</f>
        <v>0</v>
      </c>
      <c r="I59" s="29">
        <f t="shared" si="17"/>
        <v>0</v>
      </c>
      <c r="J59" s="29">
        <f t="shared" si="17"/>
        <v>0</v>
      </c>
      <c r="K59" s="29">
        <f t="shared" si="17"/>
        <v>0</v>
      </c>
      <c r="L59" s="30">
        <f t="shared" si="17"/>
        <v>0</v>
      </c>
      <c r="M59" s="31">
        <f t="shared" si="18"/>
        <v>0</v>
      </c>
      <c r="N59" s="45">
        <f>G59+M59</f>
        <v>0</v>
      </c>
    </row>
    <row r="60" spans="1:14" x14ac:dyDescent="0.2">
      <c r="A60" s="4" t="s">
        <v>39</v>
      </c>
      <c r="B60" s="16">
        <f>SUM(B57:B59)</f>
        <v>0</v>
      </c>
      <c r="C60" s="16">
        <f>SUM(C57:C59)</f>
        <v>0</v>
      </c>
      <c r="D60" s="16">
        <f>SUM(D57:D59)</f>
        <v>0</v>
      </c>
      <c r="E60" s="16">
        <f>SUM(E57:E59)</f>
        <v>0</v>
      </c>
      <c r="F60" s="17">
        <f>SUM(F57:F59)</f>
        <v>0</v>
      </c>
      <c r="G60" s="12">
        <f t="shared" si="16"/>
        <v>0</v>
      </c>
      <c r="H60" s="16">
        <f>SUM(H57:H59)</f>
        <v>0</v>
      </c>
      <c r="I60" s="16">
        <f>SUM(I57:I59)</f>
        <v>0</v>
      </c>
      <c r="J60" s="16">
        <f>SUM(J57:J59)</f>
        <v>0</v>
      </c>
      <c r="K60" s="16">
        <f>SUM(K57:K59)</f>
        <v>0</v>
      </c>
      <c r="L60" s="17">
        <f>SUM(L57:L59)</f>
        <v>0</v>
      </c>
      <c r="M60" s="12">
        <f t="shared" si="18"/>
        <v>0</v>
      </c>
      <c r="N60" s="42"/>
    </row>
    <row r="61" spans="1:14" x14ac:dyDescent="0.2">
      <c r="A61" s="4"/>
      <c r="B61" s="16"/>
      <c r="C61" s="16"/>
      <c r="D61" s="16"/>
      <c r="E61" s="16"/>
      <c r="F61" s="17"/>
      <c r="G61" s="12"/>
      <c r="H61" s="16"/>
      <c r="I61" s="16"/>
      <c r="J61" s="16"/>
      <c r="K61" s="16"/>
      <c r="L61" s="17"/>
      <c r="M61" s="12"/>
      <c r="N61" s="42"/>
    </row>
    <row r="62" spans="1:14" x14ac:dyDescent="0.2">
      <c r="A62" s="4" t="s">
        <v>44</v>
      </c>
      <c r="B62" s="16">
        <f>B55+B60</f>
        <v>0</v>
      </c>
      <c r="C62" s="16">
        <f>C55+C60</f>
        <v>0</v>
      </c>
      <c r="D62" s="16">
        <f>D55+D60</f>
        <v>0</v>
      </c>
      <c r="E62" s="16">
        <f>E55+E60</f>
        <v>0</v>
      </c>
      <c r="F62" s="17">
        <f>F55+F60</f>
        <v>0</v>
      </c>
      <c r="G62" s="12">
        <f>SUM(B62:F62)</f>
        <v>0</v>
      </c>
      <c r="H62" s="16">
        <f>H55+H60</f>
        <v>0</v>
      </c>
      <c r="I62" s="16">
        <f>I55+I60</f>
        <v>0</v>
      </c>
      <c r="J62" s="16">
        <f>J55+J60</f>
        <v>0</v>
      </c>
      <c r="K62" s="16">
        <f>K55+K60</f>
        <v>0</v>
      </c>
      <c r="L62" s="17">
        <f>L55+L60</f>
        <v>0</v>
      </c>
      <c r="M62" s="12">
        <f>SUM(H62:L62)</f>
        <v>0</v>
      </c>
      <c r="N62" s="43">
        <f>G62+M62</f>
        <v>0</v>
      </c>
    </row>
    <row r="63" spans="1:14" ht="13.5" thickBot="1" x14ac:dyDescent="0.25">
      <c r="A63" s="32"/>
      <c r="B63" s="33"/>
      <c r="C63" s="33"/>
      <c r="D63" s="33"/>
      <c r="E63" s="33"/>
      <c r="F63" s="34"/>
      <c r="G63" s="35"/>
      <c r="H63" s="33"/>
      <c r="I63" s="33"/>
      <c r="J63" s="33"/>
      <c r="K63" s="33"/>
      <c r="L63" s="34"/>
      <c r="M63" s="35"/>
      <c r="N63" s="46"/>
    </row>
  </sheetData>
  <mergeCells count="4">
    <mergeCell ref="A1:N1"/>
    <mergeCell ref="A2:N2"/>
    <mergeCell ref="B3:G3"/>
    <mergeCell ref="H3:M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N65"/>
  <sheetViews>
    <sheetView zoomScale="80" zoomScaleNormal="80" workbookViewId="0">
      <selection sqref="A1:N1"/>
    </sheetView>
  </sheetViews>
  <sheetFormatPr defaultColWidth="9.140625" defaultRowHeight="12.75" x14ac:dyDescent="0.2"/>
  <cols>
    <col min="1" max="1" width="60.85546875" style="1" customWidth="1"/>
    <col min="2" max="4" width="14.28515625" style="1" customWidth="1"/>
    <col min="5" max="5" width="17.7109375" style="1" customWidth="1"/>
    <col min="6" max="10" width="14.28515625" style="1" customWidth="1"/>
    <col min="11" max="11" width="17.7109375" style="1" customWidth="1"/>
    <col min="12" max="14" width="14.28515625" style="1" customWidth="1"/>
    <col min="15" max="16384" width="9.140625" style="1"/>
  </cols>
  <sheetData>
    <row r="1" spans="1:14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  <c r="I1" s="396" t="s">
        <v>244</v>
      </c>
      <c r="J1" s="396" t="s">
        <v>244</v>
      </c>
      <c r="K1" s="396" t="s">
        <v>244</v>
      </c>
      <c r="L1" s="396" t="s">
        <v>244</v>
      </c>
      <c r="M1" s="396" t="s">
        <v>244</v>
      </c>
      <c r="N1" s="396" t="s">
        <v>244</v>
      </c>
    </row>
    <row r="2" spans="1:14" ht="15.75" thickBot="1" x14ac:dyDescent="0.25">
      <c r="A2" s="397" t="s">
        <v>173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</row>
    <row r="3" spans="1:14" ht="15" customHeight="1" thickBot="1" x14ac:dyDescent="0.25">
      <c r="A3" s="2"/>
      <c r="B3" s="398" t="s">
        <v>155</v>
      </c>
      <c r="C3" s="399"/>
      <c r="D3" s="399"/>
      <c r="E3" s="399"/>
      <c r="F3" s="399"/>
      <c r="G3" s="400"/>
      <c r="H3" s="398" t="s">
        <v>156</v>
      </c>
      <c r="I3" s="399"/>
      <c r="J3" s="399"/>
      <c r="K3" s="399"/>
      <c r="L3" s="399"/>
      <c r="M3" s="400"/>
      <c r="N3" s="2"/>
    </row>
    <row r="4" spans="1:14" x14ac:dyDescent="0.2">
      <c r="A4" s="37"/>
      <c r="B4" s="37"/>
      <c r="C4" s="37"/>
      <c r="D4" s="37" t="s">
        <v>136</v>
      </c>
      <c r="E4" s="37" t="s">
        <v>137</v>
      </c>
      <c r="F4" s="37"/>
      <c r="G4" s="37"/>
      <c r="H4" s="37"/>
      <c r="I4" s="37"/>
      <c r="J4" s="37" t="s">
        <v>136</v>
      </c>
      <c r="K4" s="37" t="s">
        <v>137</v>
      </c>
      <c r="L4" s="37"/>
      <c r="M4" s="37"/>
      <c r="N4" s="37" t="s">
        <v>158</v>
      </c>
    </row>
    <row r="5" spans="1:14" ht="13.5" thickBot="1" x14ac:dyDescent="0.25">
      <c r="A5" s="3" t="s">
        <v>1</v>
      </c>
      <c r="B5" s="3" t="s">
        <v>138</v>
      </c>
      <c r="C5" s="3" t="s">
        <v>137</v>
      </c>
      <c r="D5" s="3" t="s">
        <v>139</v>
      </c>
      <c r="E5" s="3" t="s">
        <v>139</v>
      </c>
      <c r="F5" s="3" t="s">
        <v>140</v>
      </c>
      <c r="G5" s="3" t="s">
        <v>8</v>
      </c>
      <c r="H5" s="3" t="s">
        <v>138</v>
      </c>
      <c r="I5" s="3" t="s">
        <v>137</v>
      </c>
      <c r="J5" s="3" t="s">
        <v>139</v>
      </c>
      <c r="K5" s="3" t="s">
        <v>139</v>
      </c>
      <c r="L5" s="3" t="s">
        <v>140</v>
      </c>
      <c r="M5" s="3" t="s">
        <v>8</v>
      </c>
      <c r="N5" s="3" t="s">
        <v>8</v>
      </c>
    </row>
    <row r="6" spans="1:14" x14ac:dyDescent="0.2">
      <c r="A6" s="4"/>
      <c r="B6" s="5"/>
      <c r="C6" s="5"/>
      <c r="D6" s="5"/>
      <c r="E6" s="5"/>
      <c r="F6" s="6"/>
      <c r="G6" s="7"/>
      <c r="H6" s="5"/>
      <c r="I6" s="5"/>
      <c r="J6" s="5"/>
      <c r="K6" s="5"/>
      <c r="L6" s="6"/>
      <c r="M6" s="7"/>
      <c r="N6" s="42"/>
    </row>
    <row r="7" spans="1:14" x14ac:dyDescent="0.2">
      <c r="A7" s="8" t="s">
        <v>245</v>
      </c>
      <c r="B7" s="5"/>
      <c r="C7" s="5"/>
      <c r="D7" s="5"/>
      <c r="E7" s="5"/>
      <c r="F7" s="9"/>
      <c r="G7" s="7"/>
      <c r="H7" s="5"/>
      <c r="I7" s="5"/>
      <c r="J7" s="5"/>
      <c r="K7" s="5"/>
      <c r="L7" s="9"/>
      <c r="M7" s="7"/>
      <c r="N7" s="42"/>
    </row>
    <row r="8" spans="1:14" x14ac:dyDescent="0.2">
      <c r="A8" s="4"/>
      <c r="B8" s="5"/>
      <c r="C8" s="5"/>
      <c r="D8" s="5"/>
      <c r="E8" s="5"/>
      <c r="F8" s="9"/>
      <c r="G8" s="7"/>
      <c r="H8" s="5"/>
      <c r="I8" s="5"/>
      <c r="J8" s="5"/>
      <c r="K8" s="5"/>
      <c r="L8" s="9"/>
      <c r="M8" s="7"/>
      <c r="N8" s="42"/>
    </row>
    <row r="9" spans="1:14" x14ac:dyDescent="0.2">
      <c r="A9" s="8" t="s">
        <v>9</v>
      </c>
      <c r="B9" s="10"/>
      <c r="C9" s="10"/>
      <c r="D9" s="10"/>
      <c r="E9" s="10"/>
      <c r="F9" s="11"/>
      <c r="G9" s="38">
        <v>208574.72926445521</v>
      </c>
      <c r="H9" s="10"/>
      <c r="I9" s="10"/>
      <c r="J9" s="10"/>
      <c r="K9" s="10"/>
      <c r="L9" s="11"/>
      <c r="M9" s="38">
        <v>481.41507936507929</v>
      </c>
      <c r="N9" s="43">
        <f>G9+M9</f>
        <v>209056.14434382028</v>
      </c>
    </row>
    <row r="10" spans="1:14" x14ac:dyDescent="0.2">
      <c r="A10" s="8"/>
      <c r="B10" s="10"/>
      <c r="C10" s="10"/>
      <c r="D10" s="10"/>
      <c r="E10" s="10"/>
      <c r="F10" s="11"/>
      <c r="G10" s="12"/>
      <c r="H10" s="10"/>
      <c r="I10" s="10"/>
      <c r="J10" s="10"/>
      <c r="K10" s="10"/>
      <c r="L10" s="11"/>
      <c r="M10" s="12"/>
      <c r="N10" s="42"/>
    </row>
    <row r="11" spans="1:14" x14ac:dyDescent="0.2">
      <c r="A11" s="4" t="s">
        <v>141</v>
      </c>
      <c r="B11" s="19">
        <v>0.99589276641766611</v>
      </c>
      <c r="C11" s="19">
        <v>3.6894064609086334E-3</v>
      </c>
      <c r="D11" s="19">
        <v>0</v>
      </c>
      <c r="E11" s="19">
        <v>0</v>
      </c>
      <c r="F11" s="20">
        <v>4.1782712142532851E-4</v>
      </c>
      <c r="G11" s="40">
        <f>SUM(B11:F11)</f>
        <v>1</v>
      </c>
      <c r="H11" s="19">
        <v>1</v>
      </c>
      <c r="I11" s="19">
        <v>0</v>
      </c>
      <c r="J11" s="19">
        <v>0</v>
      </c>
      <c r="K11" s="19">
        <v>0</v>
      </c>
      <c r="L11" s="20">
        <v>0</v>
      </c>
      <c r="M11" s="40">
        <f>SUM(H11:L11)</f>
        <v>1</v>
      </c>
      <c r="N11" s="44">
        <f>(G11+M11)/2</f>
        <v>1</v>
      </c>
    </row>
    <row r="12" spans="1:14" x14ac:dyDescent="0.2">
      <c r="A12" s="4" t="s">
        <v>109</v>
      </c>
      <c r="B12" s="16">
        <f>B11*$G$9</f>
        <v>207718.06413199403</v>
      </c>
      <c r="C12" s="16">
        <f>C11*$G$9</f>
        <v>769.51695373055009</v>
      </c>
      <c r="D12" s="16">
        <f>D11*$G$9</f>
        <v>0</v>
      </c>
      <c r="E12" s="16">
        <f>E11*$G$9</f>
        <v>0</v>
      </c>
      <c r="F12" s="17">
        <f>F11*$G$9</f>
        <v>87.148178730634541</v>
      </c>
      <c r="G12" s="12">
        <f>SUM(B12:F12)</f>
        <v>208574.72926445521</v>
      </c>
      <c r="H12" s="16">
        <f>H11*$M$9</f>
        <v>481.41507936507929</v>
      </c>
      <c r="I12" s="16">
        <f>I11*$M$9</f>
        <v>0</v>
      </c>
      <c r="J12" s="16">
        <f>J11*$M$9</f>
        <v>0</v>
      </c>
      <c r="K12" s="16">
        <f>K11*$M$9</f>
        <v>0</v>
      </c>
      <c r="L12" s="17">
        <f>L11*$M$9</f>
        <v>0</v>
      </c>
      <c r="M12" s="12">
        <f>SUM(H12:L12)</f>
        <v>481.41507936507929</v>
      </c>
      <c r="N12" s="43">
        <f>G12+M12</f>
        <v>209056.14434382028</v>
      </c>
    </row>
    <row r="13" spans="1:14" x14ac:dyDescent="0.2">
      <c r="A13" s="4" t="s">
        <v>142</v>
      </c>
      <c r="B13" s="16">
        <f t="shared" ref="B13:M13" si="0">B12/12</f>
        <v>17309.838677666168</v>
      </c>
      <c r="C13" s="16">
        <f t="shared" si="0"/>
        <v>64.126412810879174</v>
      </c>
      <c r="D13" s="16">
        <f t="shared" si="0"/>
        <v>0</v>
      </c>
      <c r="E13" s="16">
        <f t="shared" si="0"/>
        <v>0</v>
      </c>
      <c r="F13" s="17">
        <f t="shared" si="0"/>
        <v>7.2623482275528781</v>
      </c>
      <c r="G13" s="12">
        <f t="shared" si="0"/>
        <v>17381.227438704602</v>
      </c>
      <c r="H13" s="16">
        <f t="shared" si="0"/>
        <v>40.117923280423277</v>
      </c>
      <c r="I13" s="16">
        <f t="shared" si="0"/>
        <v>0</v>
      </c>
      <c r="J13" s="16">
        <f t="shared" si="0"/>
        <v>0</v>
      </c>
      <c r="K13" s="16">
        <f t="shared" si="0"/>
        <v>0</v>
      </c>
      <c r="L13" s="17">
        <f t="shared" si="0"/>
        <v>0</v>
      </c>
      <c r="M13" s="12">
        <f t="shared" si="0"/>
        <v>40.117923280423277</v>
      </c>
      <c r="N13" s="43">
        <f>G13+M13</f>
        <v>17421.345361985026</v>
      </c>
    </row>
    <row r="14" spans="1:14" x14ac:dyDescent="0.2">
      <c r="A14" s="4"/>
      <c r="B14" s="16"/>
      <c r="C14" s="16"/>
      <c r="D14" s="16"/>
      <c r="E14" s="16"/>
      <c r="F14" s="17"/>
      <c r="G14" s="12"/>
      <c r="H14" s="16"/>
      <c r="I14" s="16"/>
      <c r="J14" s="16"/>
      <c r="K14" s="16"/>
      <c r="L14" s="17"/>
      <c r="M14" s="12"/>
      <c r="N14" s="42"/>
    </row>
    <row r="15" spans="1:14" x14ac:dyDescent="0.2">
      <c r="A15" s="4" t="s">
        <v>151</v>
      </c>
      <c r="B15" s="19">
        <v>1</v>
      </c>
      <c r="C15" s="19">
        <v>1</v>
      </c>
      <c r="D15" s="19"/>
      <c r="E15" s="19"/>
      <c r="F15" s="20">
        <v>1</v>
      </c>
      <c r="G15" s="12"/>
      <c r="H15" s="19">
        <v>1</v>
      </c>
      <c r="I15" s="19"/>
      <c r="J15" s="19"/>
      <c r="K15" s="19"/>
      <c r="L15" s="20"/>
      <c r="M15" s="12"/>
      <c r="N15" s="42"/>
    </row>
    <row r="16" spans="1:14" x14ac:dyDescent="0.2">
      <c r="A16" s="4" t="s">
        <v>159</v>
      </c>
      <c r="B16" s="19">
        <v>0</v>
      </c>
      <c r="C16" s="19">
        <v>0</v>
      </c>
      <c r="D16" s="19"/>
      <c r="E16" s="19"/>
      <c r="F16" s="20">
        <v>0</v>
      </c>
      <c r="G16" s="12"/>
      <c r="H16" s="19">
        <v>0</v>
      </c>
      <c r="I16" s="19"/>
      <c r="J16" s="19"/>
      <c r="K16" s="19"/>
      <c r="L16" s="20"/>
      <c r="M16" s="12"/>
      <c r="N16" s="42"/>
    </row>
    <row r="17" spans="1:14" x14ac:dyDescent="0.2">
      <c r="A17" s="4" t="s">
        <v>160</v>
      </c>
      <c r="B17" s="19">
        <v>0</v>
      </c>
      <c r="C17" s="19">
        <v>0</v>
      </c>
      <c r="D17" s="19"/>
      <c r="E17" s="19"/>
      <c r="F17" s="20">
        <v>0</v>
      </c>
      <c r="G17" s="12"/>
      <c r="H17" s="19">
        <v>0</v>
      </c>
      <c r="I17" s="19"/>
      <c r="J17" s="19"/>
      <c r="K17" s="19"/>
      <c r="L17" s="20"/>
      <c r="M17" s="12"/>
      <c r="N17" s="42"/>
    </row>
    <row r="18" spans="1:14" x14ac:dyDescent="0.2">
      <c r="A18" s="4"/>
      <c r="B18" s="5"/>
      <c r="C18" s="5"/>
      <c r="D18" s="5"/>
      <c r="E18" s="5"/>
      <c r="F18" s="9"/>
      <c r="G18" s="15"/>
      <c r="H18" s="5"/>
      <c r="I18" s="5"/>
      <c r="J18" s="5"/>
      <c r="K18" s="5"/>
      <c r="L18" s="9"/>
      <c r="M18" s="15"/>
      <c r="N18" s="42"/>
    </row>
    <row r="19" spans="1:14" x14ac:dyDescent="0.2">
      <c r="A19" s="4" t="s">
        <v>153</v>
      </c>
      <c r="B19" s="16">
        <f>B15*B$12</f>
        <v>207718.06413199403</v>
      </c>
      <c r="C19" s="16">
        <f t="shared" ref="C19:F19" si="1">C15*C$12</f>
        <v>769.51695373055009</v>
      </c>
      <c r="D19" s="16">
        <f t="shared" si="1"/>
        <v>0</v>
      </c>
      <c r="E19" s="16">
        <f t="shared" si="1"/>
        <v>0</v>
      </c>
      <c r="F19" s="17">
        <f t="shared" si="1"/>
        <v>87.148178730634541</v>
      </c>
      <c r="G19" s="12">
        <f>SUM(B19:F19)</f>
        <v>208574.72926445521</v>
      </c>
      <c r="H19" s="16">
        <f>H15*H$12</f>
        <v>481.41507936507929</v>
      </c>
      <c r="I19" s="16">
        <f t="shared" ref="I19:L19" si="2">I15*I$12</f>
        <v>0</v>
      </c>
      <c r="J19" s="16">
        <f t="shared" si="2"/>
        <v>0</v>
      </c>
      <c r="K19" s="16">
        <f t="shared" si="2"/>
        <v>0</v>
      </c>
      <c r="L19" s="17">
        <f t="shared" si="2"/>
        <v>0</v>
      </c>
      <c r="M19" s="12">
        <f>SUM(H19:L19)</f>
        <v>481.41507936507929</v>
      </c>
      <c r="N19" s="42"/>
    </row>
    <row r="20" spans="1:14" x14ac:dyDescent="0.2">
      <c r="A20" s="4" t="s">
        <v>161</v>
      </c>
      <c r="B20" s="16">
        <f t="shared" ref="B20:F21" si="3">B16*B$12</f>
        <v>0</v>
      </c>
      <c r="C20" s="16">
        <f t="shared" si="3"/>
        <v>0</v>
      </c>
      <c r="D20" s="16">
        <f t="shared" si="3"/>
        <v>0</v>
      </c>
      <c r="E20" s="16">
        <f t="shared" si="3"/>
        <v>0</v>
      </c>
      <c r="F20" s="17">
        <f t="shared" si="3"/>
        <v>0</v>
      </c>
      <c r="G20" s="12">
        <f>SUM(B20:F20)</f>
        <v>0</v>
      </c>
      <c r="H20" s="16">
        <f t="shared" ref="H20:L21" si="4">H16*H$12</f>
        <v>0</v>
      </c>
      <c r="I20" s="16">
        <f t="shared" si="4"/>
        <v>0</v>
      </c>
      <c r="J20" s="16">
        <f t="shared" si="4"/>
        <v>0</v>
      </c>
      <c r="K20" s="16">
        <f t="shared" si="4"/>
        <v>0</v>
      </c>
      <c r="L20" s="17">
        <f t="shared" si="4"/>
        <v>0</v>
      </c>
      <c r="M20" s="12">
        <f>SUM(H20:L20)</f>
        <v>0</v>
      </c>
      <c r="N20" s="42"/>
    </row>
    <row r="21" spans="1:14" x14ac:dyDescent="0.2">
      <c r="A21" s="4" t="s">
        <v>162</v>
      </c>
      <c r="B21" s="16">
        <f t="shared" si="3"/>
        <v>0</v>
      </c>
      <c r="C21" s="16">
        <f t="shared" si="3"/>
        <v>0</v>
      </c>
      <c r="D21" s="16">
        <f t="shared" si="3"/>
        <v>0</v>
      </c>
      <c r="E21" s="16">
        <f t="shared" si="3"/>
        <v>0</v>
      </c>
      <c r="F21" s="17">
        <f t="shared" si="3"/>
        <v>0</v>
      </c>
      <c r="G21" s="12">
        <f>SUM(B21:F21)</f>
        <v>0</v>
      </c>
      <c r="H21" s="16">
        <f t="shared" si="4"/>
        <v>0</v>
      </c>
      <c r="I21" s="16">
        <f t="shared" si="4"/>
        <v>0</v>
      </c>
      <c r="J21" s="16">
        <f t="shared" si="4"/>
        <v>0</v>
      </c>
      <c r="K21" s="16">
        <f t="shared" si="4"/>
        <v>0</v>
      </c>
      <c r="L21" s="17">
        <f t="shared" si="4"/>
        <v>0</v>
      </c>
      <c r="M21" s="12">
        <f>SUM(H21:L21)</f>
        <v>0</v>
      </c>
      <c r="N21" s="42"/>
    </row>
    <row r="22" spans="1:14" x14ac:dyDescent="0.2">
      <c r="A22" s="4"/>
      <c r="B22" s="5"/>
      <c r="C22" s="5"/>
      <c r="D22" s="5"/>
      <c r="E22" s="5"/>
      <c r="F22" s="9"/>
      <c r="G22" s="15"/>
      <c r="H22" s="5"/>
      <c r="I22" s="5"/>
      <c r="J22" s="5"/>
      <c r="K22" s="5"/>
      <c r="L22" s="9"/>
      <c r="M22" s="15"/>
      <c r="N22" s="42"/>
    </row>
    <row r="23" spans="1:14" x14ac:dyDescent="0.2">
      <c r="A23" s="8" t="s">
        <v>119</v>
      </c>
      <c r="B23" s="19">
        <v>0.993974476864951</v>
      </c>
      <c r="C23" s="19">
        <v>5.1832327822597642E-3</v>
      </c>
      <c r="D23" s="19"/>
      <c r="E23" s="19"/>
      <c r="F23" s="20">
        <v>8.4229035278918284E-4</v>
      </c>
      <c r="G23" s="40">
        <f>SUM(B23:F23)</f>
        <v>0.99999999999999989</v>
      </c>
      <c r="H23" s="19">
        <v>1</v>
      </c>
      <c r="I23" s="19">
        <v>0</v>
      </c>
      <c r="J23" s="19"/>
      <c r="K23" s="19"/>
      <c r="L23" s="20"/>
      <c r="M23" s="40">
        <f>SUM(H23:L23)</f>
        <v>1</v>
      </c>
      <c r="N23" s="44">
        <f>(G23+M23)/2</f>
        <v>1</v>
      </c>
    </row>
    <row r="24" spans="1:14" x14ac:dyDescent="0.2">
      <c r="A24" s="4" t="s">
        <v>13</v>
      </c>
      <c r="B24" s="18">
        <f>B23*$G$24</f>
        <v>2894835794.6086073</v>
      </c>
      <c r="C24" s="18">
        <f>C23*$G$24</f>
        <v>15095566.474905541</v>
      </c>
      <c r="D24" s="18">
        <f>D23*$G$24</f>
        <v>0</v>
      </c>
      <c r="E24" s="18">
        <f>E23*$G$24</f>
        <v>0</v>
      </c>
      <c r="F24" s="58">
        <f>F23*$G$24</f>
        <v>2453073.3127053156</v>
      </c>
      <c r="G24" s="12">
        <f>SUM(G25:G26)</f>
        <v>2912384434.3962183</v>
      </c>
      <c r="H24" s="18">
        <f>H23*$M$24</f>
        <v>9368112.2495866846</v>
      </c>
      <c r="I24" s="18">
        <f>I23*$M$24</f>
        <v>0</v>
      </c>
      <c r="J24" s="18">
        <f>J23*$M$24</f>
        <v>0</v>
      </c>
      <c r="K24" s="18">
        <f>K23*$M$24</f>
        <v>0</v>
      </c>
      <c r="L24" s="58">
        <f>L23*$M$24</f>
        <v>0</v>
      </c>
      <c r="M24" s="12">
        <f>SUM(M25:M26)</f>
        <v>9368112.2495866846</v>
      </c>
      <c r="N24" s="43">
        <f>G24+M24</f>
        <v>2921752546.6458049</v>
      </c>
    </row>
    <row r="25" spans="1:14" x14ac:dyDescent="0.2">
      <c r="A25" s="4" t="s">
        <v>14</v>
      </c>
      <c r="B25" s="18">
        <v>1313818191.4224072</v>
      </c>
      <c r="C25" s="18">
        <v>6870680.568863119</v>
      </c>
      <c r="D25" s="18">
        <v>0</v>
      </c>
      <c r="E25" s="18">
        <v>0</v>
      </c>
      <c r="F25" s="58">
        <v>1111646.4271590591</v>
      </c>
      <c r="G25" s="38">
        <v>1321800518.4184291</v>
      </c>
      <c r="H25" s="18">
        <f>H23*$M$25</f>
        <v>4300458.0867264215</v>
      </c>
      <c r="I25" s="18">
        <f>I23*$M$25</f>
        <v>0</v>
      </c>
      <c r="J25" s="18">
        <f>J23*$M$25</f>
        <v>0</v>
      </c>
      <c r="K25" s="18">
        <f>K23*$M$25</f>
        <v>0</v>
      </c>
      <c r="L25" s="58">
        <f>L23*$M$25</f>
        <v>0</v>
      </c>
      <c r="M25" s="38">
        <v>4300458.0867264215</v>
      </c>
      <c r="N25" s="43">
        <f>G25+M25</f>
        <v>1326100976.5051556</v>
      </c>
    </row>
    <row r="26" spans="1:14" x14ac:dyDescent="0.2">
      <c r="A26" s="4" t="s">
        <v>15</v>
      </c>
      <c r="B26" s="18">
        <v>1581017603.1862001</v>
      </c>
      <c r="C26" s="18">
        <v>8224885.906042425</v>
      </c>
      <c r="D26" s="18">
        <v>0</v>
      </c>
      <c r="E26" s="18">
        <v>0</v>
      </c>
      <c r="F26" s="58">
        <v>1341426.8855462582</v>
      </c>
      <c r="G26" s="38">
        <v>1590583915.9777889</v>
      </c>
      <c r="H26" s="18">
        <f>H23*$M$26</f>
        <v>5067654.1628602631</v>
      </c>
      <c r="I26" s="18">
        <f>I23*$M$26</f>
        <v>0</v>
      </c>
      <c r="J26" s="18">
        <f>J23*$M$26</f>
        <v>0</v>
      </c>
      <c r="K26" s="18">
        <f>K23*$M$26</f>
        <v>0</v>
      </c>
      <c r="L26" s="58">
        <f>L23*$M$26</f>
        <v>0</v>
      </c>
      <c r="M26" s="38">
        <v>5067654.1628602631</v>
      </c>
      <c r="N26" s="43">
        <f>G26+M26</f>
        <v>1595651570.1406491</v>
      </c>
    </row>
    <row r="27" spans="1:14" x14ac:dyDescent="0.2">
      <c r="A27" s="4"/>
      <c r="B27" s="5"/>
      <c r="C27" s="5"/>
      <c r="D27" s="5"/>
      <c r="E27" s="5"/>
      <c r="F27" s="9"/>
      <c r="G27" s="15"/>
      <c r="H27" s="5"/>
      <c r="I27" s="5"/>
      <c r="J27" s="5"/>
      <c r="K27" s="5"/>
      <c r="L27" s="9"/>
      <c r="M27" s="15"/>
      <c r="N27" s="42"/>
    </row>
    <row r="28" spans="1:14" x14ac:dyDescent="0.2">
      <c r="A28" s="8" t="s">
        <v>16</v>
      </c>
      <c r="B28" s="5"/>
      <c r="C28" s="5"/>
      <c r="D28" s="5"/>
      <c r="E28" s="5"/>
      <c r="F28" s="9"/>
      <c r="G28" s="15"/>
      <c r="H28" s="5"/>
      <c r="I28" s="5"/>
      <c r="J28" s="5"/>
      <c r="K28" s="5"/>
      <c r="L28" s="9"/>
      <c r="M28" s="15"/>
      <c r="N28" s="42"/>
    </row>
    <row r="29" spans="1:14" x14ac:dyDescent="0.2">
      <c r="A29" s="4" t="s">
        <v>17</v>
      </c>
      <c r="B29" s="19">
        <v>2.9449185098739928E-3</v>
      </c>
      <c r="C29" s="19">
        <v>3.0937308930258818E-3</v>
      </c>
      <c r="D29" s="19"/>
      <c r="E29" s="19"/>
      <c r="F29" s="20">
        <v>3.5835193495823972E-3</v>
      </c>
      <c r="G29" s="15"/>
      <c r="H29" s="19">
        <v>2.5240764617420705E-3</v>
      </c>
      <c r="I29" s="19"/>
      <c r="J29" s="19"/>
      <c r="K29" s="19"/>
      <c r="L29" s="20"/>
      <c r="M29" s="15"/>
      <c r="N29" s="42"/>
    </row>
    <row r="30" spans="1:14" x14ac:dyDescent="0.2">
      <c r="A30" s="4" t="s">
        <v>120</v>
      </c>
      <c r="B30" s="19">
        <v>2.9157219839614614E-3</v>
      </c>
      <c r="C30" s="19">
        <v>3.0553192860833054E-3</v>
      </c>
      <c r="D30" s="19"/>
      <c r="E30" s="19"/>
      <c r="F30" s="20">
        <v>3.1998830317404281E-3</v>
      </c>
      <c r="G30" s="15"/>
      <c r="H30" s="19">
        <v>2.5129763019776188E-3</v>
      </c>
      <c r="I30" s="19"/>
      <c r="J30" s="19"/>
      <c r="K30" s="19"/>
      <c r="L30" s="20"/>
      <c r="M30" s="15"/>
      <c r="N30" s="42"/>
    </row>
    <row r="31" spans="1:14" x14ac:dyDescent="0.2">
      <c r="A31" s="4" t="s">
        <v>121</v>
      </c>
      <c r="B31" s="19">
        <v>2.9746317617050937E-3</v>
      </c>
      <c r="C31" s="19">
        <v>2.8927141926314345E-3</v>
      </c>
      <c r="D31" s="19"/>
      <c r="E31" s="19"/>
      <c r="F31" s="20">
        <v>1.8384828761705831E-3</v>
      </c>
      <c r="G31" s="15"/>
      <c r="H31" s="19">
        <v>2.5560246206865391E-3</v>
      </c>
      <c r="I31" s="19"/>
      <c r="J31" s="19"/>
      <c r="K31" s="19"/>
      <c r="L31" s="20"/>
      <c r="M31" s="15"/>
      <c r="N31" s="42"/>
    </row>
    <row r="32" spans="1:14" x14ac:dyDescent="0.2">
      <c r="A32" s="4" t="s">
        <v>19</v>
      </c>
      <c r="B32" s="19">
        <v>2.6479805246046907E-3</v>
      </c>
      <c r="C32" s="19">
        <v>2.3509202779084916E-3</v>
      </c>
      <c r="D32" s="19"/>
      <c r="E32" s="19"/>
      <c r="F32" s="20">
        <v>3.2470263422219501E-3</v>
      </c>
      <c r="G32" s="15"/>
      <c r="H32" s="19">
        <v>2.2972699713902137E-3</v>
      </c>
      <c r="I32" s="19"/>
      <c r="J32" s="19"/>
      <c r="K32" s="19"/>
      <c r="L32" s="20"/>
      <c r="M32" s="15"/>
      <c r="N32" s="42"/>
    </row>
    <row r="33" spans="1:14" x14ac:dyDescent="0.2">
      <c r="A33" s="4" t="s">
        <v>20</v>
      </c>
      <c r="B33" s="19">
        <v>2.6605217355157259E-3</v>
      </c>
      <c r="C33" s="19">
        <v>3.0219953109246276E-3</v>
      </c>
      <c r="D33" s="19"/>
      <c r="E33" s="19"/>
      <c r="F33" s="20">
        <v>2.8940330398810341E-3</v>
      </c>
      <c r="G33" s="15"/>
      <c r="H33" s="19">
        <v>2.3474572520352584E-3</v>
      </c>
      <c r="I33" s="19"/>
      <c r="J33" s="19"/>
      <c r="K33" s="19"/>
      <c r="L33" s="20"/>
      <c r="M33" s="15"/>
      <c r="N33" s="42"/>
    </row>
    <row r="34" spans="1:14" x14ac:dyDescent="0.2">
      <c r="A34" s="4"/>
      <c r="B34" s="5"/>
      <c r="C34" s="5"/>
      <c r="D34" s="5"/>
      <c r="E34" s="5"/>
      <c r="F34" s="9"/>
      <c r="G34" s="15"/>
      <c r="H34" s="5"/>
      <c r="I34" s="5"/>
      <c r="J34" s="5"/>
      <c r="K34" s="5"/>
      <c r="L34" s="9"/>
      <c r="M34" s="15"/>
      <c r="N34" s="42"/>
    </row>
    <row r="35" spans="1:14" x14ac:dyDescent="0.2">
      <c r="A35" s="8" t="s">
        <v>34</v>
      </c>
      <c r="B35" s="5"/>
      <c r="C35" s="5"/>
      <c r="D35" s="5"/>
      <c r="E35" s="5"/>
      <c r="F35" s="9"/>
      <c r="G35" s="15"/>
      <c r="H35" s="5"/>
      <c r="I35" s="5"/>
      <c r="J35" s="5"/>
      <c r="K35" s="5"/>
      <c r="L35" s="9"/>
      <c r="M35" s="15"/>
      <c r="N35" s="42"/>
    </row>
    <row r="36" spans="1:14" x14ac:dyDescent="0.2">
      <c r="A36" s="4" t="s">
        <v>19</v>
      </c>
      <c r="B36" s="19">
        <v>0.23707505133536003</v>
      </c>
      <c r="C36" s="19">
        <v>0.23132330138165488</v>
      </c>
      <c r="D36" s="19"/>
      <c r="E36" s="19"/>
      <c r="F36" s="20">
        <v>0.20642901849465473</v>
      </c>
      <c r="G36" s="15"/>
      <c r="H36" s="19">
        <v>0.23625292898861019</v>
      </c>
      <c r="I36" s="19"/>
      <c r="J36" s="19"/>
      <c r="K36" s="19"/>
      <c r="L36" s="20"/>
      <c r="M36" s="15"/>
      <c r="N36" s="42"/>
    </row>
    <row r="37" spans="1:14" x14ac:dyDescent="0.2">
      <c r="A37" s="4" t="s">
        <v>246</v>
      </c>
      <c r="B37" s="19">
        <v>0.49206172260735498</v>
      </c>
      <c r="C37" s="19">
        <v>0.46435127724086861</v>
      </c>
      <c r="D37" s="19"/>
      <c r="E37" s="19"/>
      <c r="F37" s="20">
        <v>0.43003515116912561</v>
      </c>
      <c r="G37" s="15"/>
      <c r="H37" s="19">
        <v>0.47141847606608489</v>
      </c>
      <c r="I37" s="19"/>
      <c r="J37" s="19"/>
      <c r="K37" s="19"/>
      <c r="L37" s="20"/>
      <c r="M37" s="15"/>
      <c r="N37" s="42"/>
    </row>
    <row r="38" spans="1:14" x14ac:dyDescent="0.2">
      <c r="A38" s="4" t="s">
        <v>35</v>
      </c>
      <c r="B38" s="23">
        <v>0.27086322605728502</v>
      </c>
      <c r="C38" s="23">
        <v>0.30432542137747642</v>
      </c>
      <c r="D38" s="23"/>
      <c r="E38" s="23"/>
      <c r="F38" s="24">
        <v>0.36353583033621956</v>
      </c>
      <c r="G38" s="15"/>
      <c r="H38" s="23">
        <v>0.29232859494530483</v>
      </c>
      <c r="I38" s="23"/>
      <c r="J38" s="23"/>
      <c r="K38" s="23"/>
      <c r="L38" s="24"/>
      <c r="M38" s="15"/>
      <c r="N38" s="42"/>
    </row>
    <row r="39" spans="1:14" x14ac:dyDescent="0.2">
      <c r="A39" s="4" t="s">
        <v>36</v>
      </c>
      <c r="B39" s="28">
        <f>SUM(B36:B38)</f>
        <v>1</v>
      </c>
      <c r="C39" s="28">
        <f t="shared" ref="C39:F39" si="5">SUM(C36:C38)</f>
        <v>0.99999999999999989</v>
      </c>
      <c r="D39" s="28">
        <f t="shared" si="5"/>
        <v>0</v>
      </c>
      <c r="E39" s="28">
        <f t="shared" si="5"/>
        <v>0</v>
      </c>
      <c r="F39" s="59">
        <f t="shared" si="5"/>
        <v>0.99999999999999978</v>
      </c>
      <c r="G39" s="15"/>
      <c r="H39" s="28">
        <f>SUM(H36:H38)</f>
        <v>0.99999999999999989</v>
      </c>
      <c r="I39" s="28">
        <f t="shared" ref="I39:L39" si="6">SUM(I36:I38)</f>
        <v>0</v>
      </c>
      <c r="J39" s="28">
        <f t="shared" si="6"/>
        <v>0</v>
      </c>
      <c r="K39" s="28">
        <f t="shared" si="6"/>
        <v>0</v>
      </c>
      <c r="L39" s="59">
        <f t="shared" si="6"/>
        <v>0</v>
      </c>
      <c r="M39" s="15"/>
      <c r="N39" s="42"/>
    </row>
    <row r="40" spans="1:14" x14ac:dyDescent="0.2">
      <c r="A40" s="4"/>
      <c r="B40" s="19"/>
      <c r="C40" s="19"/>
      <c r="D40" s="19"/>
      <c r="E40" s="19"/>
      <c r="F40" s="20"/>
      <c r="G40" s="15"/>
      <c r="H40" s="19"/>
      <c r="I40" s="19"/>
      <c r="J40" s="19"/>
      <c r="K40" s="19"/>
      <c r="L40" s="20"/>
      <c r="M40" s="15"/>
      <c r="N40" s="42"/>
    </row>
    <row r="41" spans="1:14" x14ac:dyDescent="0.2">
      <c r="A41" s="4" t="s">
        <v>37</v>
      </c>
      <c r="B41" s="19">
        <v>0.23518394886444799</v>
      </c>
      <c r="C41" s="19">
        <v>0.23552734813800616</v>
      </c>
      <c r="D41" s="19"/>
      <c r="E41" s="19"/>
      <c r="F41" s="20">
        <v>0.22075799163280643</v>
      </c>
      <c r="G41" s="15"/>
      <c r="H41" s="19">
        <v>0.23070515199463223</v>
      </c>
      <c r="I41" s="19"/>
      <c r="J41" s="19"/>
      <c r="K41" s="19"/>
      <c r="L41" s="20"/>
      <c r="M41" s="15"/>
      <c r="N41" s="42"/>
    </row>
    <row r="42" spans="1:14" x14ac:dyDescent="0.2">
      <c r="A42" s="4" t="s">
        <v>247</v>
      </c>
      <c r="B42" s="19">
        <v>0.43381235221454179</v>
      </c>
      <c r="C42" s="19">
        <v>0.41233702633219937</v>
      </c>
      <c r="D42" s="19"/>
      <c r="E42" s="19"/>
      <c r="F42" s="20">
        <v>0.38923779255167718</v>
      </c>
      <c r="G42" s="15"/>
      <c r="H42" s="19">
        <v>0.42209952161709552</v>
      </c>
      <c r="I42" s="19"/>
      <c r="J42" s="19"/>
      <c r="K42" s="19"/>
      <c r="L42" s="20"/>
      <c r="M42" s="15"/>
      <c r="N42" s="42"/>
    </row>
    <row r="43" spans="1:14" x14ac:dyDescent="0.2">
      <c r="A43" s="4" t="s">
        <v>38</v>
      </c>
      <c r="B43" s="23">
        <v>0.33100369892101023</v>
      </c>
      <c r="C43" s="23">
        <v>0.35213562552979449</v>
      </c>
      <c r="D43" s="23"/>
      <c r="E43" s="23"/>
      <c r="F43" s="24">
        <v>0.39000421581551642</v>
      </c>
      <c r="G43" s="15"/>
      <c r="H43" s="23">
        <v>0.34719532638827222</v>
      </c>
      <c r="I43" s="23"/>
      <c r="J43" s="23"/>
      <c r="K43" s="23"/>
      <c r="L43" s="24"/>
      <c r="M43" s="15"/>
      <c r="N43" s="42"/>
    </row>
    <row r="44" spans="1:14" x14ac:dyDescent="0.2">
      <c r="A44" s="4" t="s">
        <v>39</v>
      </c>
      <c r="B44" s="28">
        <f>SUM(B41:B43)</f>
        <v>1</v>
      </c>
      <c r="C44" s="28">
        <f t="shared" ref="C44:F44" si="7">SUM(C41:C43)</f>
        <v>1</v>
      </c>
      <c r="D44" s="28">
        <f t="shared" si="7"/>
        <v>0</v>
      </c>
      <c r="E44" s="28">
        <f t="shared" si="7"/>
        <v>0</v>
      </c>
      <c r="F44" s="59">
        <f t="shared" si="7"/>
        <v>1</v>
      </c>
      <c r="G44" s="15"/>
      <c r="H44" s="28">
        <f>SUM(H41:H43)</f>
        <v>1</v>
      </c>
      <c r="I44" s="28">
        <f t="shared" ref="I44:L44" si="8">SUM(I41:I43)</f>
        <v>0</v>
      </c>
      <c r="J44" s="28">
        <f t="shared" si="8"/>
        <v>0</v>
      </c>
      <c r="K44" s="28">
        <f t="shared" si="8"/>
        <v>0</v>
      </c>
      <c r="L44" s="59">
        <f t="shared" si="8"/>
        <v>0</v>
      </c>
      <c r="M44" s="15"/>
      <c r="N44" s="42"/>
    </row>
    <row r="45" spans="1:14" x14ac:dyDescent="0.2">
      <c r="A45" s="4"/>
      <c r="B45" s="5"/>
      <c r="C45" s="5"/>
      <c r="D45" s="5"/>
      <c r="E45" s="5"/>
      <c r="F45" s="9"/>
      <c r="G45" s="15"/>
      <c r="H45" s="5"/>
      <c r="I45" s="5"/>
      <c r="J45" s="5"/>
      <c r="K45" s="5"/>
      <c r="L45" s="9"/>
      <c r="M45" s="15"/>
      <c r="N45" s="42"/>
    </row>
    <row r="46" spans="1:14" x14ac:dyDescent="0.2">
      <c r="A46" s="8" t="s">
        <v>40</v>
      </c>
      <c r="B46" s="5"/>
      <c r="C46" s="5"/>
      <c r="D46" s="5"/>
      <c r="E46" s="5"/>
      <c r="F46" s="9"/>
      <c r="G46" s="15"/>
      <c r="H46" s="5"/>
      <c r="I46" s="5"/>
      <c r="J46" s="5"/>
      <c r="K46" s="5"/>
      <c r="L46" s="9"/>
      <c r="M46" s="15"/>
      <c r="N46" s="42"/>
    </row>
    <row r="47" spans="1:14" x14ac:dyDescent="0.2">
      <c r="A47" s="4" t="s">
        <v>17</v>
      </c>
      <c r="B47" s="16">
        <f>B24*B29</f>
        <v>8525055.5145886764</v>
      </c>
      <c r="C47" s="16">
        <f>C24*C29</f>
        <v>46701.620351141086</v>
      </c>
      <c r="D47" s="16">
        <f>D24*D29</f>
        <v>0</v>
      </c>
      <c r="E47" s="16">
        <f>E24*E29</f>
        <v>0</v>
      </c>
      <c r="F47" s="17">
        <f>F24*F29</f>
        <v>8790.6356820236888</v>
      </c>
      <c r="G47" s="12">
        <f>SUM(B47:F47)</f>
        <v>8580547.7706218418</v>
      </c>
      <c r="H47" s="16">
        <f>H24*H29</f>
        <v>23645.831620139306</v>
      </c>
      <c r="I47" s="16">
        <f>I24*I29</f>
        <v>0</v>
      </c>
      <c r="J47" s="16">
        <f>J24*J29</f>
        <v>0</v>
      </c>
      <c r="K47" s="16">
        <f>K24*K29</f>
        <v>0</v>
      </c>
      <c r="L47" s="17">
        <f>L24*L29</f>
        <v>0</v>
      </c>
      <c r="M47" s="12">
        <f>SUM(H47:L47)</f>
        <v>23645.831620139306</v>
      </c>
      <c r="N47" s="43">
        <f>G47+M47</f>
        <v>8604193.6022419818</v>
      </c>
    </row>
    <row r="48" spans="1:14" x14ac:dyDescent="0.2">
      <c r="A48" s="4" t="s">
        <v>120</v>
      </c>
      <c r="B48" s="16">
        <f>B24*B30</f>
        <v>8440536.3662988618</v>
      </c>
      <c r="C48" s="16">
        <f>C24*C30</f>
        <v>46121.775385131477</v>
      </c>
      <c r="D48" s="16">
        <f>D24*D30</f>
        <v>0</v>
      </c>
      <c r="E48" s="16">
        <f>E24*E30</f>
        <v>0</v>
      </c>
      <c r="F48" s="17">
        <f>F24*F30</f>
        <v>7849.5476689410207</v>
      </c>
      <c r="G48" s="12">
        <f>SUM(B48:F48)</f>
        <v>8494507.6893529352</v>
      </c>
      <c r="H48" s="16">
        <f>H24*H30</f>
        <v>23541.844077477577</v>
      </c>
      <c r="I48" s="16">
        <f>I24*I30</f>
        <v>0</v>
      </c>
      <c r="J48" s="16">
        <f>J24*J30</f>
        <v>0</v>
      </c>
      <c r="K48" s="16">
        <f>K24*K30</f>
        <v>0</v>
      </c>
      <c r="L48" s="17">
        <f>L24*L30</f>
        <v>0</v>
      </c>
      <c r="M48" s="12">
        <f>SUM(H48:L48)</f>
        <v>23541.844077477577</v>
      </c>
      <c r="N48" s="43">
        <f>G48+M48</f>
        <v>8518049.5334304124</v>
      </c>
    </row>
    <row r="49" spans="1:14" x14ac:dyDescent="0.2">
      <c r="A49" s="4" t="s">
        <v>121</v>
      </c>
      <c r="B49" s="16">
        <f t="shared" ref="B49:F51" si="9">B24*B31</f>
        <v>8611070.4995635655</v>
      </c>
      <c r="C49" s="16">
        <f t="shared" si="9"/>
        <v>43667.159387770531</v>
      </c>
      <c r="D49" s="16">
        <f t="shared" si="9"/>
        <v>0</v>
      </c>
      <c r="E49" s="16">
        <f t="shared" si="9"/>
        <v>0</v>
      </c>
      <c r="F49" s="17">
        <f t="shared" si="9"/>
        <v>4509.9332793997692</v>
      </c>
      <c r="G49" s="12">
        <f>SUM(B49:F49)</f>
        <v>8659247.5922307372</v>
      </c>
      <c r="H49" s="16">
        <f t="shared" ref="H49:L51" si="10">H24*H31</f>
        <v>23945.125559298725</v>
      </c>
      <c r="I49" s="16">
        <f t="shared" si="10"/>
        <v>0</v>
      </c>
      <c r="J49" s="16">
        <f t="shared" si="10"/>
        <v>0</v>
      </c>
      <c r="K49" s="16">
        <f t="shared" si="10"/>
        <v>0</v>
      </c>
      <c r="L49" s="17">
        <f t="shared" si="10"/>
        <v>0</v>
      </c>
      <c r="M49" s="12">
        <f>SUM(H49:L49)</f>
        <v>23945.125559298725</v>
      </c>
      <c r="N49" s="43">
        <f>G49+M49</f>
        <v>8683192.7177900355</v>
      </c>
    </row>
    <row r="50" spans="1:14" x14ac:dyDescent="0.2">
      <c r="A50" s="4" t="s">
        <v>19</v>
      </c>
      <c r="B50" s="16">
        <f t="shared" si="9"/>
        <v>3478964.9837578917</v>
      </c>
      <c r="C50" s="16">
        <f t="shared" si="9"/>
        <v>16152.422272372158</v>
      </c>
      <c r="D50" s="16">
        <f t="shared" si="9"/>
        <v>0</v>
      </c>
      <c r="E50" s="16">
        <f t="shared" si="9"/>
        <v>0</v>
      </c>
      <c r="F50" s="17">
        <f t="shared" si="9"/>
        <v>3609.5452322223791</v>
      </c>
      <c r="G50" s="12">
        <f>SUM(B50:F50)</f>
        <v>3498726.9512624862</v>
      </c>
      <c r="H50" s="16">
        <f t="shared" si="10"/>
        <v>9879.3132258588194</v>
      </c>
      <c r="I50" s="16">
        <f t="shared" si="10"/>
        <v>0</v>
      </c>
      <c r="J50" s="16">
        <f t="shared" si="10"/>
        <v>0</v>
      </c>
      <c r="K50" s="16">
        <f t="shared" si="10"/>
        <v>0</v>
      </c>
      <c r="L50" s="17">
        <f t="shared" si="10"/>
        <v>0</v>
      </c>
      <c r="M50" s="12">
        <f>SUM(H50:L50)</f>
        <v>9879.3132258588194</v>
      </c>
      <c r="N50" s="43">
        <f>G50+M50</f>
        <v>3508606.264488345</v>
      </c>
    </row>
    <row r="51" spans="1:14" x14ac:dyDescent="0.2">
      <c r="A51" s="4" t="s">
        <v>20</v>
      </c>
      <c r="B51" s="16">
        <f t="shared" si="9"/>
        <v>4206331.6975098625</v>
      </c>
      <c r="C51" s="16">
        <f t="shared" si="9"/>
        <v>24855.566640950266</v>
      </c>
      <c r="D51" s="16">
        <f t="shared" si="9"/>
        <v>0</v>
      </c>
      <c r="E51" s="16">
        <f t="shared" si="9"/>
        <v>0</v>
      </c>
      <c r="F51" s="17">
        <f t="shared" si="9"/>
        <v>3882.1337273555855</v>
      </c>
      <c r="G51" s="12">
        <f>SUM(B51:F51)</f>
        <v>4235069.3978781682</v>
      </c>
      <c r="H51" s="16">
        <f t="shared" si="10"/>
        <v>11896.101515412991</v>
      </c>
      <c r="I51" s="16">
        <f t="shared" si="10"/>
        <v>0</v>
      </c>
      <c r="J51" s="16">
        <f t="shared" si="10"/>
        <v>0</v>
      </c>
      <c r="K51" s="16">
        <f t="shared" si="10"/>
        <v>0</v>
      </c>
      <c r="L51" s="17">
        <f t="shared" si="10"/>
        <v>0</v>
      </c>
      <c r="M51" s="12">
        <f>SUM(H51:L51)</f>
        <v>11896.101515412991</v>
      </c>
      <c r="N51" s="43">
        <f>G51+M51</f>
        <v>4246965.4993935814</v>
      </c>
    </row>
    <row r="52" spans="1:14" x14ac:dyDescent="0.2">
      <c r="A52" s="4"/>
      <c r="B52" s="5"/>
      <c r="C52" s="5"/>
      <c r="D52" s="5"/>
      <c r="E52" s="5"/>
      <c r="F52" s="9"/>
      <c r="G52" s="15"/>
      <c r="H52" s="5"/>
      <c r="I52" s="5"/>
      <c r="J52" s="5"/>
      <c r="K52" s="5"/>
      <c r="L52" s="9"/>
      <c r="M52" s="15"/>
      <c r="N52" s="42"/>
    </row>
    <row r="53" spans="1:14" x14ac:dyDescent="0.2">
      <c r="A53" s="8" t="s">
        <v>41</v>
      </c>
      <c r="B53" s="5"/>
      <c r="C53" s="5"/>
      <c r="D53" s="5"/>
      <c r="E53" s="5"/>
      <c r="F53" s="9"/>
      <c r="G53" s="15"/>
      <c r="H53" s="5"/>
      <c r="I53" s="5"/>
      <c r="J53" s="5"/>
      <c r="K53" s="5"/>
      <c r="L53" s="9"/>
      <c r="M53" s="15"/>
      <c r="N53" s="42"/>
    </row>
    <row r="54" spans="1:14" x14ac:dyDescent="0.2">
      <c r="A54" s="4" t="s">
        <v>19</v>
      </c>
      <c r="B54" s="16">
        <f>B36*B$25</f>
        <v>311473515.17679703</v>
      </c>
      <c r="C54" s="16">
        <f t="shared" ref="C54:F56" si="11">C36*C$25</f>
        <v>1589348.5119282033</v>
      </c>
      <c r="D54" s="16">
        <f t="shared" si="11"/>
        <v>0</v>
      </c>
      <c r="E54" s="16">
        <f t="shared" si="11"/>
        <v>0</v>
      </c>
      <c r="F54" s="17">
        <f t="shared" si="11"/>
        <v>229476.08087153424</v>
      </c>
      <c r="G54" s="12">
        <f t="shared" ref="G54:G57" si="12">SUM(B54:F54)</f>
        <v>313292339.76959676</v>
      </c>
      <c r="H54" s="16">
        <f>H36*H$25</f>
        <v>1015995.8189818717</v>
      </c>
      <c r="I54" s="16">
        <f t="shared" ref="I54:L56" si="13">I36*I$25</f>
        <v>0</v>
      </c>
      <c r="J54" s="16">
        <f t="shared" si="13"/>
        <v>0</v>
      </c>
      <c r="K54" s="16">
        <f t="shared" si="13"/>
        <v>0</v>
      </c>
      <c r="L54" s="17">
        <f t="shared" si="13"/>
        <v>0</v>
      </c>
      <c r="M54" s="12">
        <f t="shared" ref="M54:M57" si="14">SUM(H54:L54)</f>
        <v>1015995.8189818717</v>
      </c>
      <c r="N54" s="43">
        <f>G54+M54</f>
        <v>314308335.58857864</v>
      </c>
    </row>
    <row r="55" spans="1:14" x14ac:dyDescent="0.2">
      <c r="A55" s="4" t="s">
        <v>246</v>
      </c>
      <c r="B55" s="16">
        <f>B37*B$25</f>
        <v>646479642.46418929</v>
      </c>
      <c r="C55" s="16">
        <f t="shared" si="11"/>
        <v>3190409.2976656072</v>
      </c>
      <c r="D55" s="16">
        <f t="shared" si="11"/>
        <v>0</v>
      </c>
      <c r="E55" s="16">
        <f t="shared" si="11"/>
        <v>0</v>
      </c>
      <c r="F55" s="17">
        <f t="shared" si="11"/>
        <v>478047.03934996435</v>
      </c>
      <c r="G55" s="12">
        <f t="shared" si="12"/>
        <v>650148098.8012048</v>
      </c>
      <c r="H55" s="16">
        <f>H37*H$25</f>
        <v>2027315.3976306408</v>
      </c>
      <c r="I55" s="16">
        <f t="shared" si="13"/>
        <v>0</v>
      </c>
      <c r="J55" s="16">
        <f t="shared" si="13"/>
        <v>0</v>
      </c>
      <c r="K55" s="16">
        <f t="shared" si="13"/>
        <v>0</v>
      </c>
      <c r="L55" s="17">
        <f t="shared" si="13"/>
        <v>0</v>
      </c>
      <c r="M55" s="12">
        <f t="shared" si="14"/>
        <v>2027315.3976306408</v>
      </c>
      <c r="N55" s="43">
        <f>G55+M55</f>
        <v>652175414.19883549</v>
      </c>
    </row>
    <row r="56" spans="1:14" x14ac:dyDescent="0.2">
      <c r="A56" s="4" t="s">
        <v>35</v>
      </c>
      <c r="B56" s="29">
        <f>B38*B$25</f>
        <v>355865033.78142083</v>
      </c>
      <c r="C56" s="29">
        <f t="shared" si="11"/>
        <v>2090922.7592693081</v>
      </c>
      <c r="D56" s="29">
        <f t="shared" si="11"/>
        <v>0</v>
      </c>
      <c r="E56" s="29">
        <f t="shared" si="11"/>
        <v>0</v>
      </c>
      <c r="F56" s="30">
        <f t="shared" si="11"/>
        <v>404123.30693756038</v>
      </c>
      <c r="G56" s="31">
        <f t="shared" si="12"/>
        <v>358360079.8476277</v>
      </c>
      <c r="H56" s="29">
        <f>H38*H$25</f>
        <v>1257146.8701139088</v>
      </c>
      <c r="I56" s="29">
        <f t="shared" si="13"/>
        <v>0</v>
      </c>
      <c r="J56" s="29">
        <f t="shared" si="13"/>
        <v>0</v>
      </c>
      <c r="K56" s="29">
        <f t="shared" si="13"/>
        <v>0</v>
      </c>
      <c r="L56" s="30">
        <f t="shared" si="13"/>
        <v>0</v>
      </c>
      <c r="M56" s="31">
        <f t="shared" si="14"/>
        <v>1257146.8701139088</v>
      </c>
      <c r="N56" s="45">
        <f>G56+M56</f>
        <v>359617226.71774161</v>
      </c>
    </row>
    <row r="57" spans="1:14" x14ac:dyDescent="0.2">
      <c r="A57" s="4" t="s">
        <v>36</v>
      </c>
      <c r="B57" s="16">
        <f>SUM(B54:B56)</f>
        <v>1313818191.4224072</v>
      </c>
      <c r="C57" s="16">
        <f>SUM(C54:C56)</f>
        <v>6870680.568863119</v>
      </c>
      <c r="D57" s="16">
        <f>SUM(D54:D56)</f>
        <v>0</v>
      </c>
      <c r="E57" s="16">
        <f>SUM(E54:E56)</f>
        <v>0</v>
      </c>
      <c r="F57" s="17">
        <f>SUM(F54:F56)</f>
        <v>1111646.4271590591</v>
      </c>
      <c r="G57" s="12">
        <f t="shared" si="12"/>
        <v>1321800518.4184294</v>
      </c>
      <c r="H57" s="16">
        <f>SUM(H54:H56)</f>
        <v>4300458.0867264215</v>
      </c>
      <c r="I57" s="16">
        <f>SUM(I54:I56)</f>
        <v>0</v>
      </c>
      <c r="J57" s="16">
        <f>SUM(J54:J56)</f>
        <v>0</v>
      </c>
      <c r="K57" s="16">
        <f>SUM(K54:K56)</f>
        <v>0</v>
      </c>
      <c r="L57" s="17">
        <f>SUM(L54:L56)</f>
        <v>0</v>
      </c>
      <c r="M57" s="12">
        <f t="shared" si="14"/>
        <v>4300458.0867264215</v>
      </c>
      <c r="N57" s="43">
        <f>G57+M57</f>
        <v>1326100976.5051558</v>
      </c>
    </row>
    <row r="58" spans="1:14" x14ac:dyDescent="0.2">
      <c r="A58" s="4"/>
      <c r="B58" s="16"/>
      <c r="C58" s="16"/>
      <c r="D58" s="16"/>
      <c r="E58" s="16"/>
      <c r="F58" s="17"/>
      <c r="G58" s="12"/>
      <c r="H58" s="16"/>
      <c r="I58" s="16"/>
      <c r="J58" s="16"/>
      <c r="K58" s="16"/>
      <c r="L58" s="17"/>
      <c r="M58" s="12"/>
      <c r="N58" s="42"/>
    </row>
    <row r="59" spans="1:14" x14ac:dyDescent="0.2">
      <c r="A59" s="4" t="s">
        <v>37</v>
      </c>
      <c r="B59" s="16">
        <f>B41*B$26</f>
        <v>371829963.1415354</v>
      </c>
      <c r="C59" s="16">
        <f t="shared" ref="C59:F61" si="15">C41*C$26</f>
        <v>1937185.5661878344</v>
      </c>
      <c r="D59" s="16">
        <f t="shared" si="15"/>
        <v>0</v>
      </c>
      <c r="E59" s="16">
        <f t="shared" si="15"/>
        <v>0</v>
      </c>
      <c r="F59" s="17">
        <f t="shared" si="15"/>
        <v>296130.70517544245</v>
      </c>
      <c r="G59" s="12">
        <f t="shared" ref="G59:G62" si="16">SUM(B59:F59)</f>
        <v>374063279.41289872</v>
      </c>
      <c r="H59" s="16">
        <f>H41*H$26</f>
        <v>1169133.9238989078</v>
      </c>
      <c r="I59" s="16">
        <f t="shared" ref="I59:L61" si="17">I41*I$26</f>
        <v>0</v>
      </c>
      <c r="J59" s="16">
        <f t="shared" si="17"/>
        <v>0</v>
      </c>
      <c r="K59" s="16">
        <f t="shared" si="17"/>
        <v>0</v>
      </c>
      <c r="L59" s="17">
        <f t="shared" si="17"/>
        <v>0</v>
      </c>
      <c r="M59" s="12">
        <f t="shared" ref="M59:M62" si="18">SUM(H59:L59)</f>
        <v>1169133.9238989078</v>
      </c>
      <c r="N59" s="43">
        <f>G59+M59</f>
        <v>375232413.33679765</v>
      </c>
    </row>
    <row r="60" spans="1:14" x14ac:dyDescent="0.2">
      <c r="A60" s="4" t="s">
        <v>247</v>
      </c>
      <c r="B60" s="16">
        <f>B42*B$26</f>
        <v>685864965.33080256</v>
      </c>
      <c r="C60" s="16">
        <f t="shared" si="15"/>
        <v>3391424.9964191508</v>
      </c>
      <c r="D60" s="16">
        <f t="shared" si="15"/>
        <v>0</v>
      </c>
      <c r="E60" s="16">
        <f t="shared" si="15"/>
        <v>0</v>
      </c>
      <c r="F60" s="17">
        <f t="shared" si="15"/>
        <v>522134.03979949682</v>
      </c>
      <c r="G60" s="12">
        <f t="shared" si="16"/>
        <v>689778524.3670212</v>
      </c>
      <c r="H60" s="16">
        <f>H42*H$26</f>
        <v>2139054.3978641997</v>
      </c>
      <c r="I60" s="16">
        <f t="shared" si="17"/>
        <v>0</v>
      </c>
      <c r="J60" s="16">
        <f t="shared" si="17"/>
        <v>0</v>
      </c>
      <c r="K60" s="16">
        <f t="shared" si="17"/>
        <v>0</v>
      </c>
      <c r="L60" s="17">
        <f t="shared" si="17"/>
        <v>0</v>
      </c>
      <c r="M60" s="12">
        <f t="shared" si="18"/>
        <v>2139054.3978641997</v>
      </c>
      <c r="N60" s="43">
        <f>G60+M60</f>
        <v>691917578.76488543</v>
      </c>
    </row>
    <row r="61" spans="1:14" x14ac:dyDescent="0.2">
      <c r="A61" s="4" t="s">
        <v>38</v>
      </c>
      <c r="B61" s="29">
        <f>B43*B$26</f>
        <v>523322674.71386218</v>
      </c>
      <c r="C61" s="29">
        <f t="shared" si="15"/>
        <v>2896275.3434354397</v>
      </c>
      <c r="D61" s="29">
        <f t="shared" si="15"/>
        <v>0</v>
      </c>
      <c r="E61" s="29">
        <f t="shared" si="15"/>
        <v>0</v>
      </c>
      <c r="F61" s="30">
        <f t="shared" si="15"/>
        <v>523162.14057131892</v>
      </c>
      <c r="G61" s="31">
        <f t="shared" si="16"/>
        <v>526742112.19786894</v>
      </c>
      <c r="H61" s="29">
        <f>H43*H$26</f>
        <v>1759465.8410971556</v>
      </c>
      <c r="I61" s="29">
        <f t="shared" si="17"/>
        <v>0</v>
      </c>
      <c r="J61" s="29">
        <f t="shared" si="17"/>
        <v>0</v>
      </c>
      <c r="K61" s="29">
        <f t="shared" si="17"/>
        <v>0</v>
      </c>
      <c r="L61" s="30">
        <f t="shared" si="17"/>
        <v>0</v>
      </c>
      <c r="M61" s="31">
        <f t="shared" si="18"/>
        <v>1759465.8410971556</v>
      </c>
      <c r="N61" s="45">
        <f>G61+M61</f>
        <v>528501578.03896612</v>
      </c>
    </row>
    <row r="62" spans="1:14" x14ac:dyDescent="0.2">
      <c r="A62" s="4" t="s">
        <v>39</v>
      </c>
      <c r="B62" s="16">
        <f>SUM(B59:B61)</f>
        <v>1581017603.1862001</v>
      </c>
      <c r="C62" s="16">
        <f>SUM(C59:C61)</f>
        <v>8224885.906042425</v>
      </c>
      <c r="D62" s="16">
        <f>SUM(D59:D61)</f>
        <v>0</v>
      </c>
      <c r="E62" s="16">
        <f>SUM(E59:E61)</f>
        <v>0</v>
      </c>
      <c r="F62" s="17">
        <f>SUM(F59:F61)</f>
        <v>1341426.8855462582</v>
      </c>
      <c r="G62" s="12">
        <f t="shared" si="16"/>
        <v>1590583915.9777887</v>
      </c>
      <c r="H62" s="16">
        <f>SUM(H59:H61)</f>
        <v>5067654.1628602631</v>
      </c>
      <c r="I62" s="16">
        <f>SUM(I59:I61)</f>
        <v>0</v>
      </c>
      <c r="J62" s="16">
        <f>SUM(J59:J61)</f>
        <v>0</v>
      </c>
      <c r="K62" s="16">
        <f>SUM(K59:K61)</f>
        <v>0</v>
      </c>
      <c r="L62" s="17">
        <f>SUM(L59:L61)</f>
        <v>0</v>
      </c>
      <c r="M62" s="12">
        <f t="shared" si="18"/>
        <v>5067654.1628602631</v>
      </c>
      <c r="N62" s="42"/>
    </row>
    <row r="63" spans="1:14" x14ac:dyDescent="0.2">
      <c r="A63" s="4"/>
      <c r="B63" s="16"/>
      <c r="C63" s="16"/>
      <c r="D63" s="16"/>
      <c r="E63" s="16"/>
      <c r="F63" s="17"/>
      <c r="G63" s="12"/>
      <c r="H63" s="16"/>
      <c r="I63" s="16"/>
      <c r="J63" s="16"/>
      <c r="K63" s="16"/>
      <c r="L63" s="17"/>
      <c r="M63" s="12"/>
      <c r="N63" s="42"/>
    </row>
    <row r="64" spans="1:14" x14ac:dyDescent="0.2">
      <c r="A64" s="4" t="s">
        <v>44</v>
      </c>
      <c r="B64" s="16">
        <f>B57+B62</f>
        <v>2894835794.6086073</v>
      </c>
      <c r="C64" s="16">
        <f>C57+C62</f>
        <v>15095566.474905543</v>
      </c>
      <c r="D64" s="16">
        <f>D57+D62</f>
        <v>0</v>
      </c>
      <c r="E64" s="16">
        <f>E57+E62</f>
        <v>0</v>
      </c>
      <c r="F64" s="17">
        <f>F57+F62</f>
        <v>2453073.3127053175</v>
      </c>
      <c r="G64" s="12">
        <f>SUM(B64:F64)</f>
        <v>2912384434.3962183</v>
      </c>
      <c r="H64" s="16">
        <f>H57+H62</f>
        <v>9368112.2495866846</v>
      </c>
      <c r="I64" s="16">
        <f>I57+I62</f>
        <v>0</v>
      </c>
      <c r="J64" s="16">
        <f>J57+J62</f>
        <v>0</v>
      </c>
      <c r="K64" s="16">
        <f>K57+K62</f>
        <v>0</v>
      </c>
      <c r="L64" s="17">
        <f>L57+L62</f>
        <v>0</v>
      </c>
      <c r="M64" s="12">
        <f>SUM(H64:L64)</f>
        <v>9368112.2495866846</v>
      </c>
      <c r="N64" s="43">
        <f>G64+M64</f>
        <v>2921752546.6458049</v>
      </c>
    </row>
    <row r="65" spans="1:14" ht="13.5" thickBot="1" x14ac:dyDescent="0.25">
      <c r="A65" s="32"/>
      <c r="B65" s="33"/>
      <c r="C65" s="33"/>
      <c r="D65" s="33"/>
      <c r="E65" s="33"/>
      <c r="F65" s="34"/>
      <c r="G65" s="35"/>
      <c r="H65" s="33"/>
      <c r="I65" s="33"/>
      <c r="J65" s="33"/>
      <c r="K65" s="33"/>
      <c r="L65" s="34"/>
      <c r="M65" s="35"/>
      <c r="N65" s="46"/>
    </row>
  </sheetData>
  <mergeCells count="4">
    <mergeCell ref="A1:N1"/>
    <mergeCell ref="A2:N2"/>
    <mergeCell ref="B3:G3"/>
    <mergeCell ref="H3:M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N65"/>
  <sheetViews>
    <sheetView zoomScale="80" zoomScaleNormal="80" workbookViewId="0">
      <selection sqref="A1:N1"/>
    </sheetView>
  </sheetViews>
  <sheetFormatPr defaultColWidth="9.140625" defaultRowHeight="12.75" x14ac:dyDescent="0.2"/>
  <cols>
    <col min="1" max="1" width="60.85546875" style="1" customWidth="1"/>
    <col min="2" max="4" width="14.28515625" style="1" customWidth="1"/>
    <col min="5" max="5" width="17.7109375" style="1" customWidth="1"/>
    <col min="6" max="10" width="14.28515625" style="1" customWidth="1"/>
    <col min="11" max="11" width="17.7109375" style="1" customWidth="1"/>
    <col min="12" max="14" width="14.28515625" style="1" customWidth="1"/>
    <col min="15" max="16384" width="9.140625" style="1"/>
  </cols>
  <sheetData>
    <row r="1" spans="1:14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  <c r="I1" s="396" t="s">
        <v>244</v>
      </c>
      <c r="J1" s="396" t="s">
        <v>244</v>
      </c>
      <c r="K1" s="396" t="s">
        <v>244</v>
      </c>
      <c r="L1" s="396" t="s">
        <v>244</v>
      </c>
      <c r="M1" s="396" t="s">
        <v>244</v>
      </c>
      <c r="N1" s="396" t="s">
        <v>244</v>
      </c>
    </row>
    <row r="2" spans="1:14" ht="15.75" thickBot="1" x14ac:dyDescent="0.25">
      <c r="A2" s="397" t="s">
        <v>172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</row>
    <row r="3" spans="1:14" ht="15" customHeight="1" thickBot="1" x14ac:dyDescent="0.25">
      <c r="A3" s="2"/>
      <c r="B3" s="398" t="s">
        <v>155</v>
      </c>
      <c r="C3" s="399"/>
      <c r="D3" s="399"/>
      <c r="E3" s="399"/>
      <c r="F3" s="399"/>
      <c r="G3" s="400"/>
      <c r="H3" s="398" t="s">
        <v>156</v>
      </c>
      <c r="I3" s="399"/>
      <c r="J3" s="399"/>
      <c r="K3" s="399"/>
      <c r="L3" s="399"/>
      <c r="M3" s="400"/>
      <c r="N3" s="2"/>
    </row>
    <row r="4" spans="1:14" x14ac:dyDescent="0.2">
      <c r="A4" s="37"/>
      <c r="B4" s="37"/>
      <c r="C4" s="37"/>
      <c r="D4" s="37" t="s">
        <v>136</v>
      </c>
      <c r="E4" s="37" t="s">
        <v>137</v>
      </c>
      <c r="F4" s="37"/>
      <c r="G4" s="37"/>
      <c r="H4" s="37"/>
      <c r="I4" s="37"/>
      <c r="J4" s="37" t="s">
        <v>136</v>
      </c>
      <c r="K4" s="37" t="s">
        <v>137</v>
      </c>
      <c r="L4" s="37"/>
      <c r="M4" s="37"/>
      <c r="N4" s="37" t="s">
        <v>158</v>
      </c>
    </row>
    <row r="5" spans="1:14" ht="13.5" thickBot="1" x14ac:dyDescent="0.25">
      <c r="A5" s="3" t="s">
        <v>1</v>
      </c>
      <c r="B5" s="3" t="s">
        <v>138</v>
      </c>
      <c r="C5" s="3" t="s">
        <v>137</v>
      </c>
      <c r="D5" s="3" t="s">
        <v>139</v>
      </c>
      <c r="E5" s="3" t="s">
        <v>139</v>
      </c>
      <c r="F5" s="3" t="s">
        <v>140</v>
      </c>
      <c r="G5" s="3" t="s">
        <v>8</v>
      </c>
      <c r="H5" s="3" t="s">
        <v>138</v>
      </c>
      <c r="I5" s="3" t="s">
        <v>137</v>
      </c>
      <c r="J5" s="3" t="s">
        <v>139</v>
      </c>
      <c r="K5" s="3" t="s">
        <v>139</v>
      </c>
      <c r="L5" s="3" t="s">
        <v>140</v>
      </c>
      <c r="M5" s="3" t="s">
        <v>8</v>
      </c>
      <c r="N5" s="3" t="s">
        <v>8</v>
      </c>
    </row>
    <row r="6" spans="1:14" x14ac:dyDescent="0.2">
      <c r="A6" s="4"/>
      <c r="B6" s="5"/>
      <c r="C6" s="5"/>
      <c r="D6" s="5"/>
      <c r="E6" s="5"/>
      <c r="F6" s="6"/>
      <c r="G6" s="7"/>
      <c r="H6" s="5"/>
      <c r="I6" s="5"/>
      <c r="J6" s="5"/>
      <c r="K6" s="5"/>
      <c r="L6" s="6"/>
      <c r="M6" s="7"/>
      <c r="N6" s="42"/>
    </row>
    <row r="7" spans="1:14" x14ac:dyDescent="0.2">
      <c r="A7" s="8" t="s">
        <v>245</v>
      </c>
      <c r="B7" s="5"/>
      <c r="C7" s="5"/>
      <c r="D7" s="5"/>
      <c r="E7" s="5"/>
      <c r="F7" s="9"/>
      <c r="G7" s="7"/>
      <c r="H7" s="5"/>
      <c r="I7" s="5"/>
      <c r="J7" s="5"/>
      <c r="K7" s="5"/>
      <c r="L7" s="9"/>
      <c r="M7" s="7"/>
      <c r="N7" s="42"/>
    </row>
    <row r="8" spans="1:14" x14ac:dyDescent="0.2">
      <c r="A8" s="4"/>
      <c r="B8" s="5"/>
      <c r="C8" s="5"/>
      <c r="D8" s="5"/>
      <c r="E8" s="5"/>
      <c r="F8" s="9"/>
      <c r="G8" s="7"/>
      <c r="H8" s="5"/>
      <c r="I8" s="5"/>
      <c r="J8" s="5"/>
      <c r="K8" s="5"/>
      <c r="L8" s="9"/>
      <c r="M8" s="7"/>
      <c r="N8" s="42"/>
    </row>
    <row r="9" spans="1:14" x14ac:dyDescent="0.2">
      <c r="A9" s="8" t="s">
        <v>9</v>
      </c>
      <c r="B9" s="10"/>
      <c r="C9" s="10"/>
      <c r="D9" s="10"/>
      <c r="E9" s="10"/>
      <c r="F9" s="11"/>
      <c r="G9" s="38">
        <v>20734.78417379137</v>
      </c>
      <c r="H9" s="10"/>
      <c r="I9" s="10"/>
      <c r="J9" s="10"/>
      <c r="K9" s="10"/>
      <c r="L9" s="11"/>
      <c r="M9" s="38">
        <v>82.584920634920636</v>
      </c>
      <c r="N9" s="43">
        <f>G9+M9</f>
        <v>20817.369094426289</v>
      </c>
    </row>
    <row r="10" spans="1:14" x14ac:dyDescent="0.2">
      <c r="A10" s="8"/>
      <c r="B10" s="10"/>
      <c r="C10" s="10"/>
      <c r="D10" s="10"/>
      <c r="E10" s="10"/>
      <c r="F10" s="11"/>
      <c r="G10" s="12"/>
      <c r="H10" s="10"/>
      <c r="I10" s="10"/>
      <c r="J10" s="10"/>
      <c r="K10" s="10"/>
      <c r="L10" s="11"/>
      <c r="M10" s="12"/>
      <c r="N10" s="42"/>
    </row>
    <row r="11" spans="1:14" x14ac:dyDescent="0.2">
      <c r="A11" s="4" t="s">
        <v>141</v>
      </c>
      <c r="B11" s="19">
        <v>0.94960230404934942</v>
      </c>
      <c r="C11" s="19">
        <v>4.8214095604820366E-2</v>
      </c>
      <c r="D11" s="19">
        <v>0</v>
      </c>
      <c r="E11" s="19">
        <v>0</v>
      </c>
      <c r="F11" s="20">
        <v>2.1836003458302606E-3</v>
      </c>
      <c r="G11" s="40">
        <f>SUM(B11:F11)</f>
        <v>1</v>
      </c>
      <c r="H11" s="19">
        <v>0.8571428571428571</v>
      </c>
      <c r="I11" s="19">
        <v>0.14285714285714288</v>
      </c>
      <c r="J11" s="19">
        <v>0</v>
      </c>
      <c r="K11" s="19">
        <v>0</v>
      </c>
      <c r="L11" s="20">
        <v>0</v>
      </c>
      <c r="M11" s="40">
        <f>SUM(H11:L11)</f>
        <v>1</v>
      </c>
      <c r="N11" s="44">
        <f>(G11+M11)/2</f>
        <v>1</v>
      </c>
    </row>
    <row r="12" spans="1:14" x14ac:dyDescent="0.2">
      <c r="A12" s="4" t="s">
        <v>109</v>
      </c>
      <c r="B12" s="16">
        <f>B11*$G$9</f>
        <v>19689.798825398269</v>
      </c>
      <c r="C12" s="16">
        <f>C11*$G$9</f>
        <v>999.7088665004934</v>
      </c>
      <c r="D12" s="16">
        <f>D11*$G$9</f>
        <v>0</v>
      </c>
      <c r="E12" s="16">
        <f>E11*$G$9</f>
        <v>0</v>
      </c>
      <c r="F12" s="17">
        <f>F11*$G$9</f>
        <v>45.276481892606647</v>
      </c>
      <c r="G12" s="12">
        <f>SUM(B12:F12)</f>
        <v>20734.78417379137</v>
      </c>
      <c r="H12" s="16">
        <f>H11*$M$9</f>
        <v>70.787074829931967</v>
      </c>
      <c r="I12" s="16">
        <f>I11*$M$9</f>
        <v>11.797845804988663</v>
      </c>
      <c r="J12" s="16">
        <f>J11*$M$9</f>
        <v>0</v>
      </c>
      <c r="K12" s="16">
        <f>K11*$M$9</f>
        <v>0</v>
      </c>
      <c r="L12" s="17">
        <f>L11*$M$9</f>
        <v>0</v>
      </c>
      <c r="M12" s="12">
        <f>SUM(H12:L12)</f>
        <v>82.584920634920636</v>
      </c>
      <c r="N12" s="43">
        <f>G12+M12</f>
        <v>20817.369094426289</v>
      </c>
    </row>
    <row r="13" spans="1:14" x14ac:dyDescent="0.2">
      <c r="A13" s="4" t="s">
        <v>142</v>
      </c>
      <c r="B13" s="16">
        <f t="shared" ref="B13:M13" si="0">B12/12</f>
        <v>1640.816568783189</v>
      </c>
      <c r="C13" s="16">
        <f t="shared" si="0"/>
        <v>83.309072208374445</v>
      </c>
      <c r="D13" s="16">
        <f t="shared" si="0"/>
        <v>0</v>
      </c>
      <c r="E13" s="16">
        <f t="shared" si="0"/>
        <v>0</v>
      </c>
      <c r="F13" s="17">
        <f t="shared" si="0"/>
        <v>3.7730401577172206</v>
      </c>
      <c r="G13" s="12">
        <f t="shared" si="0"/>
        <v>1727.8986811492807</v>
      </c>
      <c r="H13" s="16">
        <f t="shared" si="0"/>
        <v>5.8989229024943306</v>
      </c>
      <c r="I13" s="16">
        <f t="shared" si="0"/>
        <v>0.98315381708238858</v>
      </c>
      <c r="J13" s="16">
        <f t="shared" si="0"/>
        <v>0</v>
      </c>
      <c r="K13" s="16">
        <f t="shared" si="0"/>
        <v>0</v>
      </c>
      <c r="L13" s="17">
        <f t="shared" si="0"/>
        <v>0</v>
      </c>
      <c r="M13" s="12">
        <f t="shared" si="0"/>
        <v>6.8820767195767196</v>
      </c>
      <c r="N13" s="43">
        <f>G13+M13</f>
        <v>1734.7807578688573</v>
      </c>
    </row>
    <row r="14" spans="1:14" x14ac:dyDescent="0.2">
      <c r="A14" s="4"/>
      <c r="B14" s="16"/>
      <c r="C14" s="16"/>
      <c r="D14" s="16"/>
      <c r="E14" s="16"/>
      <c r="F14" s="17"/>
      <c r="G14" s="12"/>
      <c r="H14" s="16"/>
      <c r="I14" s="16"/>
      <c r="J14" s="16"/>
      <c r="K14" s="16"/>
      <c r="L14" s="17"/>
      <c r="M14" s="12"/>
      <c r="N14" s="42"/>
    </row>
    <row r="15" spans="1:14" x14ac:dyDescent="0.2">
      <c r="A15" s="4" t="s">
        <v>151</v>
      </c>
      <c r="B15" s="19">
        <v>1</v>
      </c>
      <c r="C15" s="19">
        <v>1</v>
      </c>
      <c r="D15" s="19"/>
      <c r="E15" s="19"/>
      <c r="F15" s="20">
        <v>1</v>
      </c>
      <c r="G15" s="12"/>
      <c r="H15" s="19">
        <v>1</v>
      </c>
      <c r="I15" s="19">
        <v>1</v>
      </c>
      <c r="J15" s="19"/>
      <c r="K15" s="19"/>
      <c r="L15" s="20"/>
      <c r="M15" s="12"/>
      <c r="N15" s="42"/>
    </row>
    <row r="16" spans="1:14" x14ac:dyDescent="0.2">
      <c r="A16" s="4" t="s">
        <v>159</v>
      </c>
      <c r="B16" s="19">
        <v>0</v>
      </c>
      <c r="C16" s="19">
        <v>0</v>
      </c>
      <c r="D16" s="19"/>
      <c r="E16" s="19"/>
      <c r="F16" s="20">
        <v>0</v>
      </c>
      <c r="G16" s="12"/>
      <c r="H16" s="19">
        <v>0</v>
      </c>
      <c r="I16" s="19">
        <v>0</v>
      </c>
      <c r="J16" s="19"/>
      <c r="K16" s="19"/>
      <c r="L16" s="20"/>
      <c r="M16" s="12"/>
      <c r="N16" s="42"/>
    </row>
    <row r="17" spans="1:14" x14ac:dyDescent="0.2">
      <c r="A17" s="4" t="s">
        <v>160</v>
      </c>
      <c r="B17" s="19">
        <v>0</v>
      </c>
      <c r="C17" s="19">
        <v>0</v>
      </c>
      <c r="D17" s="19"/>
      <c r="E17" s="19"/>
      <c r="F17" s="20">
        <v>0</v>
      </c>
      <c r="G17" s="12"/>
      <c r="H17" s="19">
        <v>0</v>
      </c>
      <c r="I17" s="19">
        <v>0</v>
      </c>
      <c r="J17" s="19"/>
      <c r="K17" s="19"/>
      <c r="L17" s="20"/>
      <c r="M17" s="12"/>
      <c r="N17" s="42"/>
    </row>
    <row r="18" spans="1:14" x14ac:dyDescent="0.2">
      <c r="A18" s="4"/>
      <c r="B18" s="5"/>
      <c r="C18" s="5"/>
      <c r="D18" s="5"/>
      <c r="E18" s="5"/>
      <c r="F18" s="9"/>
      <c r="G18" s="15"/>
      <c r="H18" s="5"/>
      <c r="I18" s="5"/>
      <c r="J18" s="5"/>
      <c r="K18" s="5"/>
      <c r="L18" s="9"/>
      <c r="M18" s="15"/>
      <c r="N18" s="42"/>
    </row>
    <row r="19" spans="1:14" x14ac:dyDescent="0.2">
      <c r="A19" s="4" t="s">
        <v>153</v>
      </c>
      <c r="B19" s="16">
        <f>B15*B$12</f>
        <v>19689.798825398269</v>
      </c>
      <c r="C19" s="16">
        <f t="shared" ref="C19:F19" si="1">C15*C$12</f>
        <v>999.7088665004934</v>
      </c>
      <c r="D19" s="16">
        <f t="shared" si="1"/>
        <v>0</v>
      </c>
      <c r="E19" s="16">
        <f t="shared" si="1"/>
        <v>0</v>
      </c>
      <c r="F19" s="17">
        <f t="shared" si="1"/>
        <v>45.276481892606647</v>
      </c>
      <c r="G19" s="12">
        <f>SUM(B19:F19)</f>
        <v>20734.78417379137</v>
      </c>
      <c r="H19" s="16">
        <f>H15*H$12</f>
        <v>70.787074829931967</v>
      </c>
      <c r="I19" s="16">
        <f t="shared" ref="I19:L19" si="2">I15*I$12</f>
        <v>11.797845804988663</v>
      </c>
      <c r="J19" s="16">
        <f t="shared" si="2"/>
        <v>0</v>
      </c>
      <c r="K19" s="16">
        <f t="shared" si="2"/>
        <v>0</v>
      </c>
      <c r="L19" s="17">
        <f t="shared" si="2"/>
        <v>0</v>
      </c>
      <c r="M19" s="12">
        <f>SUM(H19:L19)</f>
        <v>82.584920634920636</v>
      </c>
      <c r="N19" s="42"/>
    </row>
    <row r="20" spans="1:14" x14ac:dyDescent="0.2">
      <c r="A20" s="4" t="s">
        <v>161</v>
      </c>
      <c r="B20" s="16">
        <f t="shared" ref="B20:F21" si="3">B16*B$12</f>
        <v>0</v>
      </c>
      <c r="C20" s="16">
        <f t="shared" si="3"/>
        <v>0</v>
      </c>
      <c r="D20" s="16">
        <f t="shared" si="3"/>
        <v>0</v>
      </c>
      <c r="E20" s="16">
        <f t="shared" si="3"/>
        <v>0</v>
      </c>
      <c r="F20" s="17">
        <f t="shared" si="3"/>
        <v>0</v>
      </c>
      <c r="G20" s="12">
        <f>SUM(B20:F20)</f>
        <v>0</v>
      </c>
      <c r="H20" s="16">
        <f t="shared" ref="H20:L21" si="4">H16*H$12</f>
        <v>0</v>
      </c>
      <c r="I20" s="16">
        <f t="shared" si="4"/>
        <v>0</v>
      </c>
      <c r="J20" s="16">
        <f t="shared" si="4"/>
        <v>0</v>
      </c>
      <c r="K20" s="16">
        <f t="shared" si="4"/>
        <v>0</v>
      </c>
      <c r="L20" s="17">
        <f t="shared" si="4"/>
        <v>0</v>
      </c>
      <c r="M20" s="12">
        <f>SUM(H20:L20)</f>
        <v>0</v>
      </c>
      <c r="N20" s="42"/>
    </row>
    <row r="21" spans="1:14" x14ac:dyDescent="0.2">
      <c r="A21" s="4" t="s">
        <v>162</v>
      </c>
      <c r="B21" s="16">
        <f t="shared" si="3"/>
        <v>0</v>
      </c>
      <c r="C21" s="16">
        <f t="shared" si="3"/>
        <v>0</v>
      </c>
      <c r="D21" s="16">
        <f t="shared" si="3"/>
        <v>0</v>
      </c>
      <c r="E21" s="16">
        <f t="shared" si="3"/>
        <v>0</v>
      </c>
      <c r="F21" s="17">
        <f t="shared" si="3"/>
        <v>0</v>
      </c>
      <c r="G21" s="12">
        <f>SUM(B21:F21)</f>
        <v>0</v>
      </c>
      <c r="H21" s="16">
        <f t="shared" si="4"/>
        <v>0</v>
      </c>
      <c r="I21" s="16">
        <f t="shared" si="4"/>
        <v>0</v>
      </c>
      <c r="J21" s="16">
        <f t="shared" si="4"/>
        <v>0</v>
      </c>
      <c r="K21" s="16">
        <f t="shared" si="4"/>
        <v>0</v>
      </c>
      <c r="L21" s="17">
        <f t="shared" si="4"/>
        <v>0</v>
      </c>
      <c r="M21" s="12">
        <f>SUM(H21:L21)</f>
        <v>0</v>
      </c>
      <c r="N21" s="42"/>
    </row>
    <row r="22" spans="1:14" x14ac:dyDescent="0.2">
      <c r="A22" s="4"/>
      <c r="B22" s="5"/>
      <c r="C22" s="5"/>
      <c r="D22" s="5"/>
      <c r="E22" s="5"/>
      <c r="F22" s="9"/>
      <c r="G22" s="15"/>
      <c r="H22" s="5"/>
      <c r="I22" s="5"/>
      <c r="J22" s="5"/>
      <c r="K22" s="5"/>
      <c r="L22" s="9"/>
      <c r="M22" s="15"/>
      <c r="N22" s="42"/>
    </row>
    <row r="23" spans="1:14" x14ac:dyDescent="0.2">
      <c r="A23" s="8" t="s">
        <v>119</v>
      </c>
      <c r="B23" s="19">
        <v>0.95790409598764259</v>
      </c>
      <c r="C23" s="19">
        <v>4.1039388348221531E-2</v>
      </c>
      <c r="D23" s="19"/>
      <c r="E23" s="19"/>
      <c r="F23" s="20">
        <v>1.0565156641358349E-3</v>
      </c>
      <c r="G23" s="40">
        <f>SUM(B23:F23)</f>
        <v>0.99999999999999989</v>
      </c>
      <c r="H23" s="19">
        <v>0.89155918217819075</v>
      </c>
      <c r="I23" s="19">
        <v>0.10844081782180917</v>
      </c>
      <c r="J23" s="19"/>
      <c r="K23" s="19"/>
      <c r="L23" s="20"/>
      <c r="M23" s="40">
        <f>SUM(H23:L23)</f>
        <v>0.99999999999999989</v>
      </c>
      <c r="N23" s="44">
        <f>(G23+M23)/2</f>
        <v>0.99999999999999989</v>
      </c>
    </row>
    <row r="24" spans="1:14" x14ac:dyDescent="0.2">
      <c r="A24" s="4" t="s">
        <v>13</v>
      </c>
      <c r="B24" s="18">
        <f>B23*$G$24</f>
        <v>1638550864.8390238</v>
      </c>
      <c r="C24" s="18">
        <f>C23*$G$24</f>
        <v>70200269.058365569</v>
      </c>
      <c r="D24" s="18">
        <f>D23*$G$24</f>
        <v>0</v>
      </c>
      <c r="E24" s="18">
        <f>E23*$G$24</f>
        <v>0</v>
      </c>
      <c r="F24" s="58">
        <f>F23*$G$24</f>
        <v>1807231.7076803488</v>
      </c>
      <c r="G24" s="12">
        <f>SUM(G25:G26)</f>
        <v>1710558365.6050699</v>
      </c>
      <c r="H24" s="18">
        <f>H23*$M$24</f>
        <v>4672850.4618212208</v>
      </c>
      <c r="I24" s="18">
        <f>I23*$M$24</f>
        <v>568361.28859209607</v>
      </c>
      <c r="J24" s="18">
        <f>J23*$M$24</f>
        <v>0</v>
      </c>
      <c r="K24" s="18">
        <f>K23*$M$24</f>
        <v>0</v>
      </c>
      <c r="L24" s="58">
        <f>L23*$M$24</f>
        <v>0</v>
      </c>
      <c r="M24" s="12">
        <f>SUM(M25:M26)</f>
        <v>5241211.7504133172</v>
      </c>
      <c r="N24" s="43">
        <f>G24+M24</f>
        <v>1715799577.3554833</v>
      </c>
    </row>
    <row r="25" spans="1:14" x14ac:dyDescent="0.2">
      <c r="A25" s="4" t="s">
        <v>14</v>
      </c>
      <c r="B25" s="18">
        <v>742375745.03200674</v>
      </c>
      <c r="C25" s="18">
        <v>31843633.438986421</v>
      </c>
      <c r="D25" s="18">
        <v>0</v>
      </c>
      <c r="E25" s="18">
        <v>0</v>
      </c>
      <c r="F25" s="58">
        <v>816083.69138857967</v>
      </c>
      <c r="G25" s="38">
        <v>775035462.16238165</v>
      </c>
      <c r="H25" s="18">
        <f>H23*$M$25</f>
        <v>1903871.9542280403</v>
      </c>
      <c r="I25" s="18">
        <f>I23*$M$25</f>
        <v>231568.95904553792</v>
      </c>
      <c r="J25" s="18">
        <f>J23*$M$25</f>
        <v>0</v>
      </c>
      <c r="K25" s="18">
        <f>K23*$M$25</f>
        <v>0</v>
      </c>
      <c r="L25" s="58">
        <f>L23*$M$25</f>
        <v>0</v>
      </c>
      <c r="M25" s="38">
        <v>2135440.9132735785</v>
      </c>
      <c r="N25" s="43">
        <f>G25+M25</f>
        <v>777170903.07565522</v>
      </c>
    </row>
    <row r="26" spans="1:14" x14ac:dyDescent="0.2">
      <c r="A26" s="4" t="s">
        <v>15</v>
      </c>
      <c r="B26" s="18">
        <v>896175119.80701745</v>
      </c>
      <c r="C26" s="18">
        <v>38356635.61937917</v>
      </c>
      <c r="D26" s="18">
        <v>0</v>
      </c>
      <c r="E26" s="18">
        <v>0</v>
      </c>
      <c r="F26" s="58">
        <v>991148.01629176899</v>
      </c>
      <c r="G26" s="38">
        <v>935522903.44268823</v>
      </c>
      <c r="H26" s="18">
        <f>H23*$M$26</f>
        <v>2768978.5075931801</v>
      </c>
      <c r="I26" s="18">
        <f>I23*$M$26</f>
        <v>336792.32954655809</v>
      </c>
      <c r="J26" s="18">
        <f>J23*$M$26</f>
        <v>0</v>
      </c>
      <c r="K26" s="18">
        <f>K23*$M$26</f>
        <v>0</v>
      </c>
      <c r="L26" s="58">
        <f>L23*$M$26</f>
        <v>0</v>
      </c>
      <c r="M26" s="38">
        <v>3105770.8371397383</v>
      </c>
      <c r="N26" s="43">
        <f>G26+M26</f>
        <v>938628674.27982795</v>
      </c>
    </row>
    <row r="27" spans="1:14" x14ac:dyDescent="0.2">
      <c r="A27" s="4"/>
      <c r="B27" s="5"/>
      <c r="C27" s="5"/>
      <c r="D27" s="5"/>
      <c r="E27" s="5"/>
      <c r="F27" s="9"/>
      <c r="G27" s="15"/>
      <c r="H27" s="5"/>
      <c r="I27" s="5"/>
      <c r="J27" s="5"/>
      <c r="K27" s="5"/>
      <c r="L27" s="9"/>
      <c r="M27" s="15"/>
      <c r="N27" s="42"/>
    </row>
    <row r="28" spans="1:14" x14ac:dyDescent="0.2">
      <c r="A28" s="8" t="s">
        <v>16</v>
      </c>
      <c r="B28" s="5"/>
      <c r="C28" s="5"/>
      <c r="D28" s="5"/>
      <c r="E28" s="5"/>
      <c r="F28" s="9"/>
      <c r="G28" s="15"/>
      <c r="H28" s="5"/>
      <c r="I28" s="5"/>
      <c r="J28" s="5"/>
      <c r="K28" s="5"/>
      <c r="L28" s="9"/>
      <c r="M28" s="15"/>
      <c r="N28" s="42"/>
    </row>
    <row r="29" spans="1:14" x14ac:dyDescent="0.2">
      <c r="A29" s="4" t="s">
        <v>17</v>
      </c>
      <c r="B29" s="19">
        <v>2.5184990113276099E-3</v>
      </c>
      <c r="C29" s="19">
        <v>3.2236180786296576E-3</v>
      </c>
      <c r="D29" s="19"/>
      <c r="E29" s="19"/>
      <c r="F29" s="20">
        <v>4.5697695674283704E-3</v>
      </c>
      <c r="G29" s="15"/>
      <c r="H29" s="19">
        <v>2.3191320968105494E-3</v>
      </c>
      <c r="I29" s="19">
        <v>2.9578908567772016E-3</v>
      </c>
      <c r="J29" s="19"/>
      <c r="K29" s="19"/>
      <c r="L29" s="20"/>
      <c r="M29" s="15"/>
      <c r="N29" s="42"/>
    </row>
    <row r="30" spans="1:14" x14ac:dyDescent="0.2">
      <c r="A30" s="4" t="s">
        <v>120</v>
      </c>
      <c r="B30" s="19">
        <v>2.5029296246822687E-3</v>
      </c>
      <c r="C30" s="19">
        <v>3.193544598755873E-3</v>
      </c>
      <c r="D30" s="19"/>
      <c r="E30" s="19"/>
      <c r="F30" s="20">
        <v>4.5251363361425278E-3</v>
      </c>
      <c r="G30" s="15"/>
      <c r="H30" s="19">
        <v>2.3118755131776502E-3</v>
      </c>
      <c r="I30" s="19">
        <v>2.9469357054558048E-3</v>
      </c>
      <c r="J30" s="19"/>
      <c r="K30" s="19"/>
      <c r="L30" s="20"/>
      <c r="M30" s="15"/>
      <c r="N30" s="42"/>
    </row>
    <row r="31" spans="1:14" x14ac:dyDescent="0.2">
      <c r="A31" s="4" t="s">
        <v>121</v>
      </c>
      <c r="B31" s="19">
        <v>2.5477162610054857E-3</v>
      </c>
      <c r="C31" s="19">
        <v>3.1872235559375598E-3</v>
      </c>
      <c r="D31" s="19"/>
      <c r="E31" s="19"/>
      <c r="F31" s="20">
        <v>2.8478847536234208E-3</v>
      </c>
      <c r="G31" s="15"/>
      <c r="H31" s="19">
        <v>2.3286596976557663E-3</v>
      </c>
      <c r="I31" s="19">
        <v>3.0017114620627889E-3</v>
      </c>
      <c r="J31" s="19"/>
      <c r="K31" s="19"/>
      <c r="L31" s="20"/>
      <c r="M31" s="15"/>
      <c r="N31" s="42"/>
    </row>
    <row r="32" spans="1:14" x14ac:dyDescent="0.2">
      <c r="A32" s="4" t="s">
        <v>19</v>
      </c>
      <c r="B32" s="19">
        <v>2.311169719124088E-3</v>
      </c>
      <c r="C32" s="19">
        <v>2.8218145624625424E-3</v>
      </c>
      <c r="D32" s="19"/>
      <c r="E32" s="19"/>
      <c r="F32" s="20">
        <v>3.5369532692215459E-3</v>
      </c>
      <c r="G32" s="15"/>
      <c r="H32" s="19">
        <v>2.1129887385687479E-3</v>
      </c>
      <c r="I32" s="19">
        <v>2.9953965487477278E-3</v>
      </c>
      <c r="J32" s="19"/>
      <c r="K32" s="19"/>
      <c r="L32" s="20"/>
      <c r="M32" s="15"/>
      <c r="N32" s="42"/>
    </row>
    <row r="33" spans="1:14" x14ac:dyDescent="0.2">
      <c r="A33" s="4" t="s">
        <v>20</v>
      </c>
      <c r="B33" s="19">
        <v>2.2926464822104952E-3</v>
      </c>
      <c r="C33" s="19">
        <v>2.7662827585556737E-3</v>
      </c>
      <c r="D33" s="19"/>
      <c r="E33" s="19"/>
      <c r="F33" s="20">
        <v>4.3631726770743976E-3</v>
      </c>
      <c r="G33" s="15"/>
      <c r="H33" s="19">
        <v>2.2644659539821218E-3</v>
      </c>
      <c r="I33" s="19">
        <v>2.6134654219851852E-3</v>
      </c>
      <c r="J33" s="19"/>
      <c r="K33" s="19"/>
      <c r="L33" s="20"/>
      <c r="M33" s="15"/>
      <c r="N33" s="42"/>
    </row>
    <row r="34" spans="1:14" x14ac:dyDescent="0.2">
      <c r="A34" s="4"/>
      <c r="B34" s="5"/>
      <c r="C34" s="5"/>
      <c r="D34" s="5"/>
      <c r="E34" s="5"/>
      <c r="F34" s="9"/>
      <c r="G34" s="15"/>
      <c r="H34" s="5"/>
      <c r="I34" s="5"/>
      <c r="J34" s="5"/>
      <c r="K34" s="5"/>
      <c r="L34" s="9"/>
      <c r="M34" s="15"/>
      <c r="N34" s="42"/>
    </row>
    <row r="35" spans="1:14" x14ac:dyDescent="0.2">
      <c r="A35" s="8" t="s">
        <v>34</v>
      </c>
      <c r="B35" s="5"/>
      <c r="C35" s="5"/>
      <c r="D35" s="5"/>
      <c r="E35" s="5"/>
      <c r="F35" s="9"/>
      <c r="G35" s="15"/>
      <c r="H35" s="5"/>
      <c r="I35" s="5"/>
      <c r="J35" s="5"/>
      <c r="K35" s="5"/>
      <c r="L35" s="9"/>
      <c r="M35" s="15"/>
      <c r="N35" s="42"/>
    </row>
    <row r="36" spans="1:14" x14ac:dyDescent="0.2">
      <c r="A36" s="4" t="s">
        <v>19</v>
      </c>
      <c r="B36" s="19">
        <v>0.22633422873329673</v>
      </c>
      <c r="C36" s="19">
        <v>0.24076474362364053</v>
      </c>
      <c r="D36" s="19"/>
      <c r="E36" s="19"/>
      <c r="F36" s="20">
        <v>0.20624863248922107</v>
      </c>
      <c r="G36" s="15"/>
      <c r="H36" s="19">
        <v>0.22690811702132241</v>
      </c>
      <c r="I36" s="19">
        <v>0.27541409370599479</v>
      </c>
      <c r="J36" s="19"/>
      <c r="K36" s="19"/>
      <c r="L36" s="20"/>
      <c r="M36" s="15"/>
      <c r="N36" s="42"/>
    </row>
    <row r="37" spans="1:14" x14ac:dyDescent="0.2">
      <c r="A37" s="4" t="s">
        <v>246</v>
      </c>
      <c r="B37" s="19">
        <v>0.48776049350955469</v>
      </c>
      <c r="C37" s="19">
        <v>0.49054372082348913</v>
      </c>
      <c r="D37" s="19"/>
      <c r="E37" s="19"/>
      <c r="F37" s="20">
        <v>0.44574725565834028</v>
      </c>
      <c r="G37" s="15"/>
      <c r="H37" s="19">
        <v>0.46977523647212205</v>
      </c>
      <c r="I37" s="19">
        <v>0.47594886771466299</v>
      </c>
      <c r="J37" s="19"/>
      <c r="K37" s="19"/>
      <c r="L37" s="20"/>
      <c r="M37" s="15"/>
      <c r="N37" s="42"/>
    </row>
    <row r="38" spans="1:14" x14ac:dyDescent="0.2">
      <c r="A38" s="4" t="s">
        <v>35</v>
      </c>
      <c r="B38" s="23">
        <v>0.28590527775714858</v>
      </c>
      <c r="C38" s="23">
        <v>0.26869153555287029</v>
      </c>
      <c r="D38" s="23"/>
      <c r="E38" s="23"/>
      <c r="F38" s="24">
        <v>0.34800411185243851</v>
      </c>
      <c r="G38" s="15"/>
      <c r="H38" s="23">
        <v>0.30331664650655549</v>
      </c>
      <c r="I38" s="23">
        <v>0.24863703857934216</v>
      </c>
      <c r="J38" s="23"/>
      <c r="K38" s="23"/>
      <c r="L38" s="24"/>
      <c r="M38" s="15"/>
      <c r="N38" s="42"/>
    </row>
    <row r="39" spans="1:14" x14ac:dyDescent="0.2">
      <c r="A39" s="4" t="s">
        <v>36</v>
      </c>
      <c r="B39" s="28">
        <f>SUM(B36:B38)</f>
        <v>1</v>
      </c>
      <c r="C39" s="28">
        <f t="shared" ref="C39:F39" si="5">SUM(C36:C38)</f>
        <v>1</v>
      </c>
      <c r="D39" s="28">
        <f t="shared" si="5"/>
        <v>0</v>
      </c>
      <c r="E39" s="28">
        <f t="shared" si="5"/>
        <v>0</v>
      </c>
      <c r="F39" s="59">
        <f t="shared" si="5"/>
        <v>0.99999999999999989</v>
      </c>
      <c r="G39" s="15"/>
      <c r="H39" s="28">
        <f>SUM(H36:H38)</f>
        <v>1</v>
      </c>
      <c r="I39" s="28">
        <f t="shared" ref="I39:L39" si="6">SUM(I36:I38)</f>
        <v>1</v>
      </c>
      <c r="J39" s="28">
        <f t="shared" si="6"/>
        <v>0</v>
      </c>
      <c r="K39" s="28">
        <f t="shared" si="6"/>
        <v>0</v>
      </c>
      <c r="L39" s="59">
        <f t="shared" si="6"/>
        <v>0</v>
      </c>
      <c r="M39" s="15"/>
      <c r="N39" s="42"/>
    </row>
    <row r="40" spans="1:14" x14ac:dyDescent="0.2">
      <c r="A40" s="4"/>
      <c r="B40" s="19"/>
      <c r="C40" s="19"/>
      <c r="D40" s="19"/>
      <c r="E40" s="19"/>
      <c r="F40" s="20"/>
      <c r="G40" s="15"/>
      <c r="H40" s="19"/>
      <c r="I40" s="19"/>
      <c r="J40" s="19"/>
      <c r="K40" s="19"/>
      <c r="L40" s="20"/>
      <c r="M40" s="15"/>
      <c r="N40" s="42"/>
    </row>
    <row r="41" spans="1:14" x14ac:dyDescent="0.2">
      <c r="A41" s="4" t="s">
        <v>37</v>
      </c>
      <c r="B41" s="19">
        <v>0.22478607152863034</v>
      </c>
      <c r="C41" s="19">
        <v>0.23693146764064146</v>
      </c>
      <c r="D41" s="19"/>
      <c r="E41" s="19"/>
      <c r="F41" s="20">
        <v>0.20421905264139989</v>
      </c>
      <c r="G41" s="15"/>
      <c r="H41" s="19">
        <v>0.22670392553583443</v>
      </c>
      <c r="I41" s="19">
        <v>0.23121484753212004</v>
      </c>
      <c r="J41" s="19"/>
      <c r="K41" s="19"/>
      <c r="L41" s="20"/>
      <c r="M41" s="15"/>
      <c r="N41" s="42"/>
    </row>
    <row r="42" spans="1:14" x14ac:dyDescent="0.2">
      <c r="A42" s="4" t="s">
        <v>247</v>
      </c>
      <c r="B42" s="19">
        <v>0.43583065243307306</v>
      </c>
      <c r="C42" s="19">
        <v>0.43560359860476344</v>
      </c>
      <c r="D42" s="19"/>
      <c r="E42" s="19"/>
      <c r="F42" s="20">
        <v>0.40088578802794655</v>
      </c>
      <c r="G42" s="15"/>
      <c r="H42" s="19">
        <v>0.41168151264092295</v>
      </c>
      <c r="I42" s="19">
        <v>0.42278695836642333</v>
      </c>
      <c r="J42" s="19"/>
      <c r="K42" s="19"/>
      <c r="L42" s="20"/>
      <c r="M42" s="15"/>
      <c r="N42" s="42"/>
    </row>
    <row r="43" spans="1:14" x14ac:dyDescent="0.2">
      <c r="A43" s="4" t="s">
        <v>38</v>
      </c>
      <c r="B43" s="23">
        <v>0.33938327603829671</v>
      </c>
      <c r="C43" s="23">
        <v>0.32746493375459523</v>
      </c>
      <c r="D43" s="23"/>
      <c r="E43" s="23"/>
      <c r="F43" s="24">
        <v>0.3948951593306535</v>
      </c>
      <c r="G43" s="15"/>
      <c r="H43" s="23">
        <v>0.36161456182324264</v>
      </c>
      <c r="I43" s="23">
        <v>0.34599819410145671</v>
      </c>
      <c r="J43" s="23"/>
      <c r="K43" s="23"/>
      <c r="L43" s="24"/>
      <c r="M43" s="15"/>
      <c r="N43" s="42"/>
    </row>
    <row r="44" spans="1:14" x14ac:dyDescent="0.2">
      <c r="A44" s="4" t="s">
        <v>39</v>
      </c>
      <c r="B44" s="28">
        <f>SUM(B41:B43)</f>
        <v>1</v>
      </c>
      <c r="C44" s="28">
        <f t="shared" ref="C44:F44" si="7">SUM(C41:C43)</f>
        <v>1.0000000000000002</v>
      </c>
      <c r="D44" s="28">
        <f t="shared" si="7"/>
        <v>0</v>
      </c>
      <c r="E44" s="28">
        <f t="shared" si="7"/>
        <v>0</v>
      </c>
      <c r="F44" s="59">
        <f t="shared" si="7"/>
        <v>1</v>
      </c>
      <c r="G44" s="15"/>
      <c r="H44" s="28">
        <f>SUM(H41:H43)</f>
        <v>1</v>
      </c>
      <c r="I44" s="28">
        <f t="shared" ref="I44:L44" si="8">SUM(I41:I43)</f>
        <v>1</v>
      </c>
      <c r="J44" s="28">
        <f t="shared" si="8"/>
        <v>0</v>
      </c>
      <c r="K44" s="28">
        <f t="shared" si="8"/>
        <v>0</v>
      </c>
      <c r="L44" s="59">
        <f t="shared" si="8"/>
        <v>0</v>
      </c>
      <c r="M44" s="15"/>
      <c r="N44" s="42"/>
    </row>
    <row r="45" spans="1:14" x14ac:dyDescent="0.2">
      <c r="A45" s="4"/>
      <c r="B45" s="5"/>
      <c r="C45" s="5"/>
      <c r="D45" s="5"/>
      <c r="E45" s="5"/>
      <c r="F45" s="9"/>
      <c r="G45" s="15"/>
      <c r="H45" s="5"/>
      <c r="I45" s="5"/>
      <c r="J45" s="5"/>
      <c r="K45" s="5"/>
      <c r="L45" s="9"/>
      <c r="M45" s="15"/>
      <c r="N45" s="42"/>
    </row>
    <row r="46" spans="1:14" x14ac:dyDescent="0.2">
      <c r="A46" s="8" t="s">
        <v>40</v>
      </c>
      <c r="B46" s="5"/>
      <c r="C46" s="5"/>
      <c r="D46" s="5"/>
      <c r="E46" s="5"/>
      <c r="F46" s="9"/>
      <c r="G46" s="15"/>
      <c r="H46" s="5"/>
      <c r="I46" s="5"/>
      <c r="J46" s="5"/>
      <c r="K46" s="5"/>
      <c r="L46" s="9"/>
      <c r="M46" s="15"/>
      <c r="N46" s="42"/>
    </row>
    <row r="47" spans="1:14" x14ac:dyDescent="0.2">
      <c r="A47" s="4" t="s">
        <v>17</v>
      </c>
      <c r="B47" s="16">
        <f>B24*B29</f>
        <v>4126688.7331070816</v>
      </c>
      <c r="C47" s="16">
        <f>C24*C29</f>
        <v>226298.85646121341</v>
      </c>
      <c r="D47" s="16">
        <f>D24*D29</f>
        <v>0</v>
      </c>
      <c r="E47" s="16">
        <f>E24*E29</f>
        <v>0</v>
      </c>
      <c r="F47" s="17">
        <f>F24*F29</f>
        <v>8258.6324590492623</v>
      </c>
      <c r="G47" s="12">
        <f>SUM(B47:F47)</f>
        <v>4361246.2220273437</v>
      </c>
      <c r="H47" s="16">
        <f>H24*H29</f>
        <v>10836.957489605591</v>
      </c>
      <c r="I47" s="16">
        <f>I24*I29</f>
        <v>1681.1506588726693</v>
      </c>
      <c r="J47" s="16">
        <f>J24*J29</f>
        <v>0</v>
      </c>
      <c r="K47" s="16">
        <f>K24*K29</f>
        <v>0</v>
      </c>
      <c r="L47" s="17">
        <f>L24*L29</f>
        <v>0</v>
      </c>
      <c r="M47" s="12">
        <f>SUM(H47:L47)</f>
        <v>12518.108148478261</v>
      </c>
      <c r="N47" s="43">
        <f>G47+M47</f>
        <v>4373764.3301758217</v>
      </c>
    </row>
    <row r="48" spans="1:14" x14ac:dyDescent="0.2">
      <c r="A48" s="4" t="s">
        <v>120</v>
      </c>
      <c r="B48" s="16">
        <f>B24*B30</f>
        <v>4101177.5011543445</v>
      </c>
      <c r="C48" s="16">
        <f>C24*C30</f>
        <v>224187.69008255241</v>
      </c>
      <c r="D48" s="16">
        <f>D24*D30</f>
        <v>0</v>
      </c>
      <c r="E48" s="16">
        <f>E24*E30</f>
        <v>0</v>
      </c>
      <c r="F48" s="17">
        <f>F24*F30</f>
        <v>8177.9698682532571</v>
      </c>
      <c r="G48" s="12">
        <f>SUM(B48:F48)</f>
        <v>4333543.1611051504</v>
      </c>
      <c r="H48" s="16">
        <f>H24*H30</f>
        <v>10803.048559425355</v>
      </c>
      <c r="I48" s="16">
        <f>I24*I30</f>
        <v>1674.924174950919</v>
      </c>
      <c r="J48" s="16">
        <f>J24*J30</f>
        <v>0</v>
      </c>
      <c r="K48" s="16">
        <f>K24*K30</f>
        <v>0</v>
      </c>
      <c r="L48" s="17">
        <f>L24*L30</f>
        <v>0</v>
      </c>
      <c r="M48" s="12">
        <f>SUM(H48:L48)</f>
        <v>12477.972734376273</v>
      </c>
      <c r="N48" s="43">
        <f>G48+M48</f>
        <v>4346021.1338395262</v>
      </c>
    </row>
    <row r="49" spans="1:14" x14ac:dyDescent="0.2">
      <c r="A49" s="4" t="s">
        <v>121</v>
      </c>
      <c r="B49" s="16">
        <f t="shared" ref="B49:F51" si="9">B24*B31</f>
        <v>4174562.6828349829</v>
      </c>
      <c r="C49" s="16">
        <f t="shared" si="9"/>
        <v>223743.95117597736</v>
      </c>
      <c r="D49" s="16">
        <f t="shared" si="9"/>
        <v>0</v>
      </c>
      <c r="E49" s="16">
        <f t="shared" si="9"/>
        <v>0</v>
      </c>
      <c r="F49" s="17">
        <f t="shared" si="9"/>
        <v>5146.7876265676841</v>
      </c>
      <c r="G49" s="12">
        <f>SUM(B49:F49)</f>
        <v>4403453.4216375276</v>
      </c>
      <c r="H49" s="16">
        <f t="shared" ref="H49:L51" si="10">H24*H31</f>
        <v>10881.478543615212</v>
      </c>
      <c r="I49" s="16">
        <f t="shared" si="10"/>
        <v>1706.0565945596713</v>
      </c>
      <c r="J49" s="16">
        <f t="shared" si="10"/>
        <v>0</v>
      </c>
      <c r="K49" s="16">
        <f t="shared" si="10"/>
        <v>0</v>
      </c>
      <c r="L49" s="17">
        <f t="shared" si="10"/>
        <v>0</v>
      </c>
      <c r="M49" s="12">
        <f>SUM(H49:L49)</f>
        <v>12587.535138174884</v>
      </c>
      <c r="N49" s="43">
        <f>G49+M49</f>
        <v>4416040.9567757025</v>
      </c>
    </row>
    <row r="50" spans="1:14" x14ac:dyDescent="0.2">
      <c r="A50" s="4" t="s">
        <v>19</v>
      </c>
      <c r="B50" s="16">
        <f t="shared" si="9"/>
        <v>1715756.3421301586</v>
      </c>
      <c r="C50" s="16">
        <f t="shared" si="9"/>
        <v>89856.828559851056</v>
      </c>
      <c r="D50" s="16">
        <f t="shared" si="9"/>
        <v>0</v>
      </c>
      <c r="E50" s="16">
        <f t="shared" si="9"/>
        <v>0</v>
      </c>
      <c r="F50" s="17">
        <f t="shared" si="9"/>
        <v>2886.4498802152239</v>
      </c>
      <c r="G50" s="12">
        <f>SUM(B50:F50)</f>
        <v>1808499.6205702249</v>
      </c>
      <c r="H50" s="16">
        <f t="shared" si="10"/>
        <v>4022.8599989607237</v>
      </c>
      <c r="I50" s="16">
        <f t="shared" si="10"/>
        <v>693.64086072210819</v>
      </c>
      <c r="J50" s="16">
        <f t="shared" si="10"/>
        <v>0</v>
      </c>
      <c r="K50" s="16">
        <f t="shared" si="10"/>
        <v>0</v>
      </c>
      <c r="L50" s="17">
        <f t="shared" si="10"/>
        <v>0</v>
      </c>
      <c r="M50" s="12">
        <f>SUM(H50:L50)</f>
        <v>4716.500859682832</v>
      </c>
      <c r="N50" s="43">
        <f>G50+M50</f>
        <v>1813216.1214299079</v>
      </c>
    </row>
    <row r="51" spans="1:14" x14ac:dyDescent="0.2">
      <c r="A51" s="4" t="s">
        <v>20</v>
      </c>
      <c r="B51" s="16">
        <f t="shared" si="9"/>
        <v>2054612.7358701276</v>
      </c>
      <c r="C51" s="16">
        <f t="shared" si="9"/>
        <v>106105.29979009103</v>
      </c>
      <c r="D51" s="16">
        <f t="shared" si="9"/>
        <v>0</v>
      </c>
      <c r="E51" s="16">
        <f t="shared" si="9"/>
        <v>0</v>
      </c>
      <c r="F51" s="17">
        <f t="shared" si="9"/>
        <v>4324.5499436207365</v>
      </c>
      <c r="G51" s="12">
        <f>SUM(B51:F51)</f>
        <v>2165042.5856038393</v>
      </c>
      <c r="H51" s="16">
        <f t="shared" si="10"/>
        <v>6270.2575577529824</v>
      </c>
      <c r="I51" s="16">
        <f t="shared" si="10"/>
        <v>880.19510765976895</v>
      </c>
      <c r="J51" s="16">
        <f t="shared" si="10"/>
        <v>0</v>
      </c>
      <c r="K51" s="16">
        <f t="shared" si="10"/>
        <v>0</v>
      </c>
      <c r="L51" s="17">
        <f t="shared" si="10"/>
        <v>0</v>
      </c>
      <c r="M51" s="12">
        <f>SUM(H51:L51)</f>
        <v>7150.4526654127512</v>
      </c>
      <c r="N51" s="43">
        <f>G51+M51</f>
        <v>2172193.0382692521</v>
      </c>
    </row>
    <row r="52" spans="1:14" x14ac:dyDescent="0.2">
      <c r="A52" s="4"/>
      <c r="B52" s="5"/>
      <c r="C52" s="5"/>
      <c r="D52" s="5"/>
      <c r="E52" s="5"/>
      <c r="F52" s="9"/>
      <c r="G52" s="15"/>
      <c r="H52" s="5"/>
      <c r="I52" s="5"/>
      <c r="J52" s="5"/>
      <c r="K52" s="5"/>
      <c r="L52" s="9"/>
      <c r="M52" s="15"/>
      <c r="N52" s="42"/>
    </row>
    <row r="53" spans="1:14" x14ac:dyDescent="0.2">
      <c r="A53" s="8" t="s">
        <v>41</v>
      </c>
      <c r="B53" s="5"/>
      <c r="C53" s="5"/>
      <c r="D53" s="5"/>
      <c r="E53" s="5"/>
      <c r="F53" s="9"/>
      <c r="G53" s="15"/>
      <c r="H53" s="5"/>
      <c r="I53" s="5"/>
      <c r="J53" s="5"/>
      <c r="K53" s="5"/>
      <c r="L53" s="9"/>
      <c r="M53" s="15"/>
      <c r="N53" s="42"/>
    </row>
    <row r="54" spans="1:14" x14ac:dyDescent="0.2">
      <c r="A54" s="4" t="s">
        <v>19</v>
      </c>
      <c r="B54" s="16">
        <f>B36*B$25</f>
        <v>168025041.68212578</v>
      </c>
      <c r="C54" s="16">
        <f t="shared" ref="C54:F56" si="11">C36*C$25</f>
        <v>7666824.2409827523</v>
      </c>
      <c r="D54" s="16">
        <f t="shared" si="11"/>
        <v>0</v>
      </c>
      <c r="E54" s="16">
        <f t="shared" si="11"/>
        <v>0</v>
      </c>
      <c r="F54" s="17">
        <f t="shared" si="11"/>
        <v>168316.14534565006</v>
      </c>
      <c r="G54" s="12">
        <f t="shared" ref="G54:G57" si="12">SUM(B54:F54)</f>
        <v>175860182.06845418</v>
      </c>
      <c r="H54" s="16">
        <f>H36*H$25</f>
        <v>432004.00018358993</v>
      </c>
      <c r="I54" s="16">
        <f t="shared" ref="I54:L56" si="13">I36*I$25</f>
        <v>63777.354985967453</v>
      </c>
      <c r="J54" s="16">
        <f t="shared" si="13"/>
        <v>0</v>
      </c>
      <c r="K54" s="16">
        <f t="shared" si="13"/>
        <v>0</v>
      </c>
      <c r="L54" s="17">
        <f t="shared" si="13"/>
        <v>0</v>
      </c>
      <c r="M54" s="12">
        <f t="shared" ref="M54:M57" si="14">SUM(H54:L54)</f>
        <v>495781.35516955738</v>
      </c>
      <c r="N54" s="43">
        <f>G54+M54</f>
        <v>176355963.42362374</v>
      </c>
    </row>
    <row r="55" spans="1:14" x14ac:dyDescent="0.2">
      <c r="A55" s="4" t="s">
        <v>246</v>
      </c>
      <c r="B55" s="16">
        <f>B37*B$25</f>
        <v>362101559.76633495</v>
      </c>
      <c r="C55" s="16">
        <f t="shared" si="11"/>
        <v>15620694.431699678</v>
      </c>
      <c r="D55" s="16">
        <f t="shared" si="11"/>
        <v>0</v>
      </c>
      <c r="E55" s="16">
        <f t="shared" si="11"/>
        <v>0</v>
      </c>
      <c r="F55" s="17">
        <f t="shared" si="11"/>
        <v>363767.0658239873</v>
      </c>
      <c r="G55" s="12">
        <f t="shared" si="12"/>
        <v>378086021.26385862</v>
      </c>
      <c r="H55" s="16">
        <f>H37*H$25</f>
        <v>894391.89751011878</v>
      </c>
      <c r="I55" s="16">
        <f t="shared" si="13"/>
        <v>110214.98385558694</v>
      </c>
      <c r="J55" s="16">
        <f t="shared" si="13"/>
        <v>0</v>
      </c>
      <c r="K55" s="16">
        <f t="shared" si="13"/>
        <v>0</v>
      </c>
      <c r="L55" s="17">
        <f t="shared" si="13"/>
        <v>0</v>
      </c>
      <c r="M55" s="12">
        <f t="shared" si="14"/>
        <v>1004606.8813657057</v>
      </c>
      <c r="N55" s="43">
        <f>G55+M55</f>
        <v>379090628.14522433</v>
      </c>
    </row>
    <row r="56" spans="1:14" x14ac:dyDescent="0.2">
      <c r="A56" s="4" t="s">
        <v>35</v>
      </c>
      <c r="B56" s="29">
        <f>B38*B$25</f>
        <v>212249143.58354601</v>
      </c>
      <c r="C56" s="29">
        <f t="shared" si="11"/>
        <v>8556114.7663039882</v>
      </c>
      <c r="D56" s="29">
        <f t="shared" si="11"/>
        <v>0</v>
      </c>
      <c r="E56" s="29">
        <f t="shared" si="11"/>
        <v>0</v>
      </c>
      <c r="F56" s="30">
        <f t="shared" si="11"/>
        <v>284000.48021894222</v>
      </c>
      <c r="G56" s="31">
        <f t="shared" si="12"/>
        <v>221089258.83006895</v>
      </c>
      <c r="H56" s="29">
        <f>H38*H$25</f>
        <v>577476.05653433152</v>
      </c>
      <c r="I56" s="29">
        <f t="shared" si="13"/>
        <v>57576.620203983519</v>
      </c>
      <c r="J56" s="29">
        <f t="shared" si="13"/>
        <v>0</v>
      </c>
      <c r="K56" s="29">
        <f t="shared" si="13"/>
        <v>0</v>
      </c>
      <c r="L56" s="30">
        <f t="shared" si="13"/>
        <v>0</v>
      </c>
      <c r="M56" s="31">
        <f t="shared" si="14"/>
        <v>635052.67673831503</v>
      </c>
      <c r="N56" s="45">
        <f>G56+M56</f>
        <v>221724311.50680727</v>
      </c>
    </row>
    <row r="57" spans="1:14" x14ac:dyDescent="0.2">
      <c r="A57" s="4" t="s">
        <v>36</v>
      </c>
      <c r="B57" s="16">
        <f>SUM(B54:B56)</f>
        <v>742375745.03200674</v>
      </c>
      <c r="C57" s="16">
        <f>SUM(C54:C56)</f>
        <v>31843633.438986421</v>
      </c>
      <c r="D57" s="16">
        <f>SUM(D54:D56)</f>
        <v>0</v>
      </c>
      <c r="E57" s="16">
        <f>SUM(E54:E56)</f>
        <v>0</v>
      </c>
      <c r="F57" s="17">
        <f>SUM(F54:F56)</f>
        <v>816083.69138857955</v>
      </c>
      <c r="G57" s="12">
        <f t="shared" si="12"/>
        <v>775035462.16238177</v>
      </c>
      <c r="H57" s="16">
        <f>SUM(H54:H56)</f>
        <v>1903871.9542280403</v>
      </c>
      <c r="I57" s="16">
        <f>SUM(I54:I56)</f>
        <v>231568.95904553792</v>
      </c>
      <c r="J57" s="16">
        <f>SUM(J54:J56)</f>
        <v>0</v>
      </c>
      <c r="K57" s="16">
        <f>SUM(K54:K56)</f>
        <v>0</v>
      </c>
      <c r="L57" s="17">
        <f>SUM(L54:L56)</f>
        <v>0</v>
      </c>
      <c r="M57" s="12">
        <f t="shared" si="14"/>
        <v>2135440.913273578</v>
      </c>
      <c r="N57" s="43">
        <f>G57+M57</f>
        <v>777170903.07565534</v>
      </c>
    </row>
    <row r="58" spans="1:14" x14ac:dyDescent="0.2">
      <c r="A58" s="4"/>
      <c r="B58" s="16"/>
      <c r="C58" s="16"/>
      <c r="D58" s="16"/>
      <c r="E58" s="16"/>
      <c r="F58" s="17"/>
      <c r="G58" s="12"/>
      <c r="H58" s="16"/>
      <c r="I58" s="16"/>
      <c r="J58" s="16"/>
      <c r="K58" s="16"/>
      <c r="L58" s="17"/>
      <c r="M58" s="12"/>
      <c r="N58" s="42"/>
    </row>
    <row r="59" spans="1:14" x14ac:dyDescent="0.2">
      <c r="A59" s="4" t="s">
        <v>37</v>
      </c>
      <c r="B59" s="16">
        <f>B41*B$26</f>
        <v>201447684.58311909</v>
      </c>
      <c r="C59" s="16">
        <f t="shared" ref="C59:F61" si="15">C41*C$26</f>
        <v>9087893.9710568115</v>
      </c>
      <c r="D59" s="16">
        <f t="shared" si="15"/>
        <v>0</v>
      </c>
      <c r="E59" s="16">
        <f t="shared" si="15"/>
        <v>0</v>
      </c>
      <c r="F59" s="17">
        <f t="shared" si="15"/>
        <v>202411.30891450786</v>
      </c>
      <c r="G59" s="12">
        <f t="shared" ref="G59:G62" si="16">SUM(B59:F59)</f>
        <v>210737989.86309043</v>
      </c>
      <c r="H59" s="16">
        <f>H41*H$26</f>
        <v>627738.29739573027</v>
      </c>
      <c r="I59" s="16">
        <f t="shared" ref="I59:L61" si="17">I41*I$26</f>
        <v>77871.387126094953</v>
      </c>
      <c r="J59" s="16">
        <f t="shared" si="17"/>
        <v>0</v>
      </c>
      <c r="K59" s="16">
        <f t="shared" si="17"/>
        <v>0</v>
      </c>
      <c r="L59" s="17">
        <f t="shared" si="17"/>
        <v>0</v>
      </c>
      <c r="M59" s="12">
        <f t="shared" ref="M59:M62" si="18">SUM(H59:L59)</f>
        <v>705609.68452182529</v>
      </c>
      <c r="N59" s="43">
        <f>G59+M59</f>
        <v>211443599.54761225</v>
      </c>
    </row>
    <row r="60" spans="1:14" x14ac:dyDescent="0.2">
      <c r="A60" s="4" t="s">
        <v>247</v>
      </c>
      <c r="B60" s="16">
        <f>B42*B$26</f>
        <v>390580587.15977985</v>
      </c>
      <c r="C60" s="16">
        <f t="shared" si="15"/>
        <v>16708288.506173216</v>
      </c>
      <c r="D60" s="16">
        <f t="shared" si="15"/>
        <v>0</v>
      </c>
      <c r="E60" s="16">
        <f t="shared" si="15"/>
        <v>0</v>
      </c>
      <c r="F60" s="17">
        <f t="shared" si="15"/>
        <v>397337.15356346185</v>
      </c>
      <c r="G60" s="12">
        <f t="shared" si="16"/>
        <v>407686212.81951648</v>
      </c>
      <c r="H60" s="16">
        <f>H42*H$26</f>
        <v>1139937.2604761657</v>
      </c>
      <c r="I60" s="16">
        <f t="shared" si="17"/>
        <v>142391.40461013137</v>
      </c>
      <c r="J60" s="16">
        <f t="shared" si="17"/>
        <v>0</v>
      </c>
      <c r="K60" s="16">
        <f t="shared" si="17"/>
        <v>0</v>
      </c>
      <c r="L60" s="17">
        <f t="shared" si="17"/>
        <v>0</v>
      </c>
      <c r="M60" s="12">
        <f t="shared" si="18"/>
        <v>1282328.6650862971</v>
      </c>
      <c r="N60" s="43">
        <f>G60+M60</f>
        <v>408968541.48460275</v>
      </c>
    </row>
    <row r="61" spans="1:14" x14ac:dyDescent="0.2">
      <c r="A61" s="4" t="s">
        <v>38</v>
      </c>
      <c r="B61" s="29">
        <f>B43*B$26</f>
        <v>304146848.06411862</v>
      </c>
      <c r="C61" s="29">
        <f t="shared" si="15"/>
        <v>12560453.142149149</v>
      </c>
      <c r="D61" s="29">
        <f t="shared" si="15"/>
        <v>0</v>
      </c>
      <c r="E61" s="29">
        <f t="shared" si="15"/>
        <v>0</v>
      </c>
      <c r="F61" s="30">
        <f t="shared" si="15"/>
        <v>391399.55381379928</v>
      </c>
      <c r="G61" s="31">
        <f t="shared" si="16"/>
        <v>317098700.76008159</v>
      </c>
      <c r="H61" s="29">
        <f>H43*H$26</f>
        <v>1001302.9497212842</v>
      </c>
      <c r="I61" s="29">
        <f t="shared" si="17"/>
        <v>116529.53781033178</v>
      </c>
      <c r="J61" s="29">
        <f t="shared" si="17"/>
        <v>0</v>
      </c>
      <c r="K61" s="29">
        <f t="shared" si="17"/>
        <v>0</v>
      </c>
      <c r="L61" s="30">
        <f t="shared" si="17"/>
        <v>0</v>
      </c>
      <c r="M61" s="31">
        <f t="shared" si="18"/>
        <v>1117832.4875316159</v>
      </c>
      <c r="N61" s="45">
        <f>G61+M61</f>
        <v>318216533.24761319</v>
      </c>
    </row>
    <row r="62" spans="1:14" x14ac:dyDescent="0.2">
      <c r="A62" s="4" t="s">
        <v>39</v>
      </c>
      <c r="B62" s="16">
        <f>SUM(B59:B61)</f>
        <v>896175119.80701756</v>
      </c>
      <c r="C62" s="16">
        <f>SUM(C59:C61)</f>
        <v>38356635.619379178</v>
      </c>
      <c r="D62" s="16">
        <f>SUM(D59:D61)</f>
        <v>0</v>
      </c>
      <c r="E62" s="16">
        <f>SUM(E59:E61)</f>
        <v>0</v>
      </c>
      <c r="F62" s="17">
        <f>SUM(F59:F61)</f>
        <v>991148.01629176899</v>
      </c>
      <c r="G62" s="12">
        <f t="shared" si="16"/>
        <v>935522903.44268847</v>
      </c>
      <c r="H62" s="16">
        <f>SUM(H59:H61)</f>
        <v>2768978.5075931801</v>
      </c>
      <c r="I62" s="16">
        <f>SUM(I59:I61)</f>
        <v>336792.32954655809</v>
      </c>
      <c r="J62" s="16">
        <f>SUM(J59:J61)</f>
        <v>0</v>
      </c>
      <c r="K62" s="16">
        <f>SUM(K59:K61)</f>
        <v>0</v>
      </c>
      <c r="L62" s="17">
        <f>SUM(L59:L61)</f>
        <v>0</v>
      </c>
      <c r="M62" s="12">
        <f t="shared" si="18"/>
        <v>3105770.8371397383</v>
      </c>
      <c r="N62" s="42"/>
    </row>
    <row r="63" spans="1:14" x14ac:dyDescent="0.2">
      <c r="A63" s="4"/>
      <c r="B63" s="16"/>
      <c r="C63" s="16"/>
      <c r="D63" s="16"/>
      <c r="E63" s="16"/>
      <c r="F63" s="17"/>
      <c r="G63" s="12"/>
      <c r="H63" s="16"/>
      <c r="I63" s="16"/>
      <c r="J63" s="16"/>
      <c r="K63" s="16"/>
      <c r="L63" s="17"/>
      <c r="M63" s="12"/>
      <c r="N63" s="42"/>
    </row>
    <row r="64" spans="1:14" x14ac:dyDescent="0.2">
      <c r="A64" s="4" t="s">
        <v>44</v>
      </c>
      <c r="B64" s="16">
        <f>B57+B62</f>
        <v>1638550864.8390243</v>
      </c>
      <c r="C64" s="16">
        <f>C57+C62</f>
        <v>70200269.058365598</v>
      </c>
      <c r="D64" s="16">
        <f>D57+D62</f>
        <v>0</v>
      </c>
      <c r="E64" s="16">
        <f>E57+E62</f>
        <v>0</v>
      </c>
      <c r="F64" s="17">
        <f>F57+F62</f>
        <v>1807231.7076803485</v>
      </c>
      <c r="G64" s="12">
        <f>SUM(B64:F64)</f>
        <v>1710558365.6050704</v>
      </c>
      <c r="H64" s="16">
        <f>H57+H62</f>
        <v>4672850.4618212208</v>
      </c>
      <c r="I64" s="16">
        <f>I57+I62</f>
        <v>568361.28859209595</v>
      </c>
      <c r="J64" s="16">
        <f>J57+J62</f>
        <v>0</v>
      </c>
      <c r="K64" s="16">
        <f>K57+K62</f>
        <v>0</v>
      </c>
      <c r="L64" s="17">
        <f>L57+L62</f>
        <v>0</v>
      </c>
      <c r="M64" s="12">
        <f>SUM(H64:L64)</f>
        <v>5241211.7504133172</v>
      </c>
      <c r="N64" s="43">
        <f>G64+M64</f>
        <v>1715799577.3554838</v>
      </c>
    </row>
    <row r="65" spans="1:14" ht="13.5" thickBot="1" x14ac:dyDescent="0.25">
      <c r="A65" s="32"/>
      <c r="B65" s="33"/>
      <c r="C65" s="33"/>
      <c r="D65" s="33"/>
      <c r="E65" s="33"/>
      <c r="F65" s="34"/>
      <c r="G65" s="35"/>
      <c r="H65" s="33"/>
      <c r="I65" s="33"/>
      <c r="J65" s="33"/>
      <c r="K65" s="33"/>
      <c r="L65" s="34"/>
      <c r="M65" s="35"/>
      <c r="N65" s="46"/>
    </row>
  </sheetData>
  <mergeCells count="4">
    <mergeCell ref="A1:N1"/>
    <mergeCell ref="A2:N2"/>
    <mergeCell ref="B3:G3"/>
    <mergeCell ref="H3:M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N65"/>
  <sheetViews>
    <sheetView zoomScale="80" zoomScaleNormal="80" workbookViewId="0">
      <selection sqref="A1:N1"/>
    </sheetView>
  </sheetViews>
  <sheetFormatPr defaultColWidth="9.140625" defaultRowHeight="12.75" x14ac:dyDescent="0.2"/>
  <cols>
    <col min="1" max="1" width="60.85546875" style="1" customWidth="1"/>
    <col min="2" max="4" width="14.28515625" style="1" customWidth="1"/>
    <col min="5" max="5" width="17.7109375" style="1" customWidth="1"/>
    <col min="6" max="10" width="14.28515625" style="1" customWidth="1"/>
    <col min="11" max="11" width="17.7109375" style="1" customWidth="1"/>
    <col min="12" max="14" width="14.28515625" style="1" customWidth="1"/>
    <col min="15" max="16384" width="9.140625" style="1"/>
  </cols>
  <sheetData>
    <row r="1" spans="1:14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  <c r="I1" s="396" t="s">
        <v>244</v>
      </c>
      <c r="J1" s="396" t="s">
        <v>244</v>
      </c>
      <c r="K1" s="396" t="s">
        <v>244</v>
      </c>
      <c r="L1" s="396" t="s">
        <v>244</v>
      </c>
      <c r="M1" s="396" t="s">
        <v>244</v>
      </c>
      <c r="N1" s="396" t="s">
        <v>244</v>
      </c>
    </row>
    <row r="2" spans="1:14" ht="15.75" thickBot="1" x14ac:dyDescent="0.25">
      <c r="A2" s="397" t="s">
        <v>174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</row>
    <row r="3" spans="1:14" ht="15" customHeight="1" thickBot="1" x14ac:dyDescent="0.25">
      <c r="A3" s="2"/>
      <c r="B3" s="398" t="s">
        <v>155</v>
      </c>
      <c r="C3" s="399"/>
      <c r="D3" s="399"/>
      <c r="E3" s="399"/>
      <c r="F3" s="399"/>
      <c r="G3" s="400"/>
      <c r="H3" s="398" t="s">
        <v>156</v>
      </c>
      <c r="I3" s="399"/>
      <c r="J3" s="399"/>
      <c r="K3" s="399"/>
      <c r="L3" s="399"/>
      <c r="M3" s="400"/>
      <c r="N3" s="2"/>
    </row>
    <row r="4" spans="1:14" x14ac:dyDescent="0.2">
      <c r="A4" s="37"/>
      <c r="B4" s="37"/>
      <c r="C4" s="37"/>
      <c r="D4" s="37" t="s">
        <v>136</v>
      </c>
      <c r="E4" s="37" t="s">
        <v>137</v>
      </c>
      <c r="F4" s="37"/>
      <c r="G4" s="37"/>
      <c r="H4" s="37"/>
      <c r="I4" s="37"/>
      <c r="J4" s="37" t="s">
        <v>136</v>
      </c>
      <c r="K4" s="37" t="s">
        <v>137</v>
      </c>
      <c r="L4" s="37"/>
      <c r="M4" s="37"/>
      <c r="N4" s="37" t="s">
        <v>158</v>
      </c>
    </row>
    <row r="5" spans="1:14" ht="13.5" thickBot="1" x14ac:dyDescent="0.25">
      <c r="A5" s="3" t="s">
        <v>1</v>
      </c>
      <c r="B5" s="3" t="s">
        <v>138</v>
      </c>
      <c r="C5" s="3" t="s">
        <v>137</v>
      </c>
      <c r="D5" s="3" t="s">
        <v>139</v>
      </c>
      <c r="E5" s="3" t="s">
        <v>139</v>
      </c>
      <c r="F5" s="3" t="s">
        <v>140</v>
      </c>
      <c r="G5" s="3" t="s">
        <v>8</v>
      </c>
      <c r="H5" s="3" t="s">
        <v>138</v>
      </c>
      <c r="I5" s="3" t="s">
        <v>137</v>
      </c>
      <c r="J5" s="3" t="s">
        <v>139</v>
      </c>
      <c r="K5" s="3" t="s">
        <v>139</v>
      </c>
      <c r="L5" s="3" t="s">
        <v>140</v>
      </c>
      <c r="M5" s="3" t="s">
        <v>8</v>
      </c>
      <c r="N5" s="3" t="s">
        <v>8</v>
      </c>
    </row>
    <row r="6" spans="1:14" x14ac:dyDescent="0.2">
      <c r="A6" s="4"/>
      <c r="B6" s="5"/>
      <c r="C6" s="5"/>
      <c r="D6" s="5"/>
      <c r="E6" s="5"/>
      <c r="F6" s="6"/>
      <c r="G6" s="7"/>
      <c r="H6" s="5"/>
      <c r="I6" s="5"/>
      <c r="J6" s="5"/>
      <c r="K6" s="5"/>
      <c r="L6" s="6"/>
      <c r="M6" s="7"/>
      <c r="N6" s="42"/>
    </row>
    <row r="7" spans="1:14" x14ac:dyDescent="0.2">
      <c r="A7" s="8" t="s">
        <v>245</v>
      </c>
      <c r="B7" s="5"/>
      <c r="C7" s="5"/>
      <c r="D7" s="5"/>
      <c r="E7" s="5"/>
      <c r="F7" s="9"/>
      <c r="G7" s="7"/>
      <c r="H7" s="5"/>
      <c r="I7" s="5"/>
      <c r="J7" s="5"/>
      <c r="K7" s="5"/>
      <c r="L7" s="9"/>
      <c r="M7" s="7"/>
      <c r="N7" s="42"/>
    </row>
    <row r="8" spans="1:14" x14ac:dyDescent="0.2">
      <c r="A8" s="4"/>
      <c r="B8" s="5"/>
      <c r="C8" s="5"/>
      <c r="D8" s="5"/>
      <c r="E8" s="5"/>
      <c r="F8" s="9"/>
      <c r="G8" s="7"/>
      <c r="H8" s="5"/>
      <c r="I8" s="5"/>
      <c r="J8" s="5"/>
      <c r="K8" s="5"/>
      <c r="L8" s="9"/>
      <c r="M8" s="7"/>
      <c r="N8" s="42"/>
    </row>
    <row r="9" spans="1:14" x14ac:dyDescent="0.2">
      <c r="A9" s="8" t="s">
        <v>9</v>
      </c>
      <c r="B9" s="10"/>
      <c r="C9" s="10"/>
      <c r="D9" s="10"/>
      <c r="E9" s="10"/>
      <c r="F9" s="11"/>
      <c r="G9" s="38">
        <v>9368.4865617533997</v>
      </c>
      <c r="H9" s="10"/>
      <c r="I9" s="10"/>
      <c r="J9" s="10"/>
      <c r="K9" s="10"/>
      <c r="L9" s="11"/>
      <c r="M9" s="38">
        <v>0</v>
      </c>
      <c r="N9" s="43">
        <f>G9+M9</f>
        <v>9368.4865617533997</v>
      </c>
    </row>
    <row r="10" spans="1:14" x14ac:dyDescent="0.2">
      <c r="A10" s="8"/>
      <c r="B10" s="10"/>
      <c r="C10" s="10"/>
      <c r="D10" s="10"/>
      <c r="E10" s="10"/>
      <c r="F10" s="11"/>
      <c r="G10" s="12"/>
      <c r="H10" s="10"/>
      <c r="I10" s="10"/>
      <c r="J10" s="10"/>
      <c r="K10" s="10"/>
      <c r="L10" s="11"/>
      <c r="M10" s="12"/>
      <c r="N10" s="42"/>
    </row>
    <row r="11" spans="1:14" x14ac:dyDescent="0.2">
      <c r="A11" s="4" t="s">
        <v>141</v>
      </c>
      <c r="B11" s="19">
        <v>0.69863639269770061</v>
      </c>
      <c r="C11" s="19">
        <v>0.21884039516986928</v>
      </c>
      <c r="D11" s="19">
        <v>1.7398528774405134E-2</v>
      </c>
      <c r="E11" s="19">
        <v>5.0745708925348305E-2</v>
      </c>
      <c r="F11" s="20">
        <v>1.4378974432676677E-2</v>
      </c>
      <c r="G11" s="40">
        <f>SUM(B11:F11)</f>
        <v>1.0000000000000002</v>
      </c>
      <c r="H11" s="19">
        <v>0</v>
      </c>
      <c r="I11" s="19">
        <v>0</v>
      </c>
      <c r="J11" s="19">
        <v>0</v>
      </c>
      <c r="K11" s="19">
        <v>0</v>
      </c>
      <c r="L11" s="20">
        <v>0</v>
      </c>
      <c r="M11" s="40">
        <f>SUM(H11:L11)</f>
        <v>0</v>
      </c>
      <c r="N11" s="44">
        <f>(G11+M11)/2</f>
        <v>0.50000000000000011</v>
      </c>
    </row>
    <row r="12" spans="1:14" x14ac:dyDescent="0.2">
      <c r="A12" s="4" t="s">
        <v>109</v>
      </c>
      <c r="B12" s="16">
        <f>B11*$G$9</f>
        <v>6545.1656565402791</v>
      </c>
      <c r="C12" s="16">
        <f>C11*$G$9</f>
        <v>2050.2033013177238</v>
      </c>
      <c r="D12" s="16">
        <f>D11*$G$9</f>
        <v>162.99788301729433</v>
      </c>
      <c r="E12" s="16">
        <f>E11*$G$9</f>
        <v>475.41049213377516</v>
      </c>
      <c r="F12" s="17">
        <f>F11*$G$9</f>
        <v>134.70922874432716</v>
      </c>
      <c r="G12" s="12">
        <f>SUM(B12:F12)</f>
        <v>9368.4865617533997</v>
      </c>
      <c r="H12" s="16">
        <f>H11*$M$9</f>
        <v>0</v>
      </c>
      <c r="I12" s="16">
        <f>I11*$M$9</f>
        <v>0</v>
      </c>
      <c r="J12" s="16">
        <f>J11*$M$9</f>
        <v>0</v>
      </c>
      <c r="K12" s="16">
        <f>K11*$M$9</f>
        <v>0</v>
      </c>
      <c r="L12" s="17">
        <f>L11*$M$9</f>
        <v>0</v>
      </c>
      <c r="M12" s="12">
        <f>SUM(H12:L12)</f>
        <v>0</v>
      </c>
      <c r="N12" s="43">
        <f>G12+M12</f>
        <v>9368.4865617533997</v>
      </c>
    </row>
    <row r="13" spans="1:14" x14ac:dyDescent="0.2">
      <c r="A13" s="4" t="s">
        <v>142</v>
      </c>
      <c r="B13" s="16">
        <f t="shared" ref="B13:M13" si="0">B12/12</f>
        <v>545.43047137835663</v>
      </c>
      <c r="C13" s="16">
        <f t="shared" si="0"/>
        <v>170.85027510981033</v>
      </c>
      <c r="D13" s="16">
        <f t="shared" si="0"/>
        <v>13.583156918107861</v>
      </c>
      <c r="E13" s="16">
        <f t="shared" si="0"/>
        <v>39.617541011147928</v>
      </c>
      <c r="F13" s="17">
        <f t="shared" si="0"/>
        <v>11.225769062027263</v>
      </c>
      <c r="G13" s="12">
        <f t="shared" si="0"/>
        <v>780.70721347944993</v>
      </c>
      <c r="H13" s="16">
        <f t="shared" si="0"/>
        <v>0</v>
      </c>
      <c r="I13" s="16">
        <f t="shared" si="0"/>
        <v>0</v>
      </c>
      <c r="J13" s="16">
        <f t="shared" si="0"/>
        <v>0</v>
      </c>
      <c r="K13" s="16">
        <f t="shared" si="0"/>
        <v>0</v>
      </c>
      <c r="L13" s="17">
        <f t="shared" si="0"/>
        <v>0</v>
      </c>
      <c r="M13" s="12">
        <f t="shared" si="0"/>
        <v>0</v>
      </c>
      <c r="N13" s="43">
        <f>G13+M13</f>
        <v>780.70721347944993</v>
      </c>
    </row>
    <row r="14" spans="1:14" x14ac:dyDescent="0.2">
      <c r="A14" s="4"/>
      <c r="B14" s="16"/>
      <c r="C14" s="16"/>
      <c r="D14" s="16"/>
      <c r="E14" s="16"/>
      <c r="F14" s="17"/>
      <c r="G14" s="12"/>
      <c r="H14" s="16"/>
      <c r="I14" s="16"/>
      <c r="J14" s="16"/>
      <c r="K14" s="16"/>
      <c r="L14" s="17"/>
      <c r="M14" s="12"/>
      <c r="N14" s="42"/>
    </row>
    <row r="15" spans="1:14" x14ac:dyDescent="0.2">
      <c r="A15" s="4" t="s">
        <v>151</v>
      </c>
      <c r="B15" s="19">
        <v>0</v>
      </c>
      <c r="C15" s="19">
        <v>0</v>
      </c>
      <c r="D15" s="19">
        <v>0</v>
      </c>
      <c r="E15" s="19">
        <v>0</v>
      </c>
      <c r="F15" s="20">
        <v>0</v>
      </c>
      <c r="G15" s="12"/>
      <c r="H15" s="19">
        <v>0</v>
      </c>
      <c r="I15" s="19">
        <v>0</v>
      </c>
      <c r="J15" s="19">
        <v>0</v>
      </c>
      <c r="K15" s="19">
        <v>0</v>
      </c>
      <c r="L15" s="20">
        <v>0</v>
      </c>
      <c r="M15" s="12"/>
      <c r="N15" s="42"/>
    </row>
    <row r="16" spans="1:14" x14ac:dyDescent="0.2">
      <c r="A16" s="4" t="s">
        <v>159</v>
      </c>
      <c r="B16" s="19">
        <v>1</v>
      </c>
      <c r="C16" s="19">
        <v>1</v>
      </c>
      <c r="D16" s="19">
        <v>1</v>
      </c>
      <c r="E16" s="19">
        <v>0.90715492582414226</v>
      </c>
      <c r="F16" s="20">
        <v>0.89916684220731335</v>
      </c>
      <c r="G16" s="12"/>
      <c r="H16" s="19">
        <v>0</v>
      </c>
      <c r="I16" s="19">
        <v>0</v>
      </c>
      <c r="J16" s="19">
        <v>0</v>
      </c>
      <c r="K16" s="19">
        <v>0</v>
      </c>
      <c r="L16" s="20">
        <v>0</v>
      </c>
      <c r="M16" s="12"/>
      <c r="N16" s="42"/>
    </row>
    <row r="17" spans="1:14" x14ac:dyDescent="0.2">
      <c r="A17" s="4" t="s">
        <v>160</v>
      </c>
      <c r="B17" s="19">
        <v>0</v>
      </c>
      <c r="C17" s="19">
        <v>0</v>
      </c>
      <c r="D17" s="19">
        <v>0</v>
      </c>
      <c r="E17" s="19">
        <v>9.2845074175857731E-2</v>
      </c>
      <c r="F17" s="20">
        <v>0.10083315779268665</v>
      </c>
      <c r="G17" s="12"/>
      <c r="H17" s="19">
        <v>0</v>
      </c>
      <c r="I17" s="19">
        <v>0</v>
      </c>
      <c r="J17" s="19">
        <v>0</v>
      </c>
      <c r="K17" s="19">
        <v>0</v>
      </c>
      <c r="L17" s="20">
        <v>0</v>
      </c>
      <c r="M17" s="12"/>
      <c r="N17" s="42"/>
    </row>
    <row r="18" spans="1:14" x14ac:dyDescent="0.2">
      <c r="A18" s="4"/>
      <c r="B18" s="5"/>
      <c r="C18" s="5"/>
      <c r="D18" s="5"/>
      <c r="E18" s="5"/>
      <c r="F18" s="9"/>
      <c r="G18" s="15"/>
      <c r="H18" s="5"/>
      <c r="I18" s="5"/>
      <c r="J18" s="5"/>
      <c r="K18" s="5"/>
      <c r="L18" s="9"/>
      <c r="M18" s="15"/>
      <c r="N18" s="42"/>
    </row>
    <row r="19" spans="1:14" x14ac:dyDescent="0.2">
      <c r="A19" s="4" t="s">
        <v>153</v>
      </c>
      <c r="B19" s="16">
        <f>B15*B$12</f>
        <v>0</v>
      </c>
      <c r="C19" s="16">
        <f t="shared" ref="C19:F19" si="1">C15*C$12</f>
        <v>0</v>
      </c>
      <c r="D19" s="16">
        <f t="shared" si="1"/>
        <v>0</v>
      </c>
      <c r="E19" s="16">
        <f t="shared" si="1"/>
        <v>0</v>
      </c>
      <c r="F19" s="17">
        <f t="shared" si="1"/>
        <v>0</v>
      </c>
      <c r="G19" s="12">
        <f>SUM(B19:F19)</f>
        <v>0</v>
      </c>
      <c r="H19" s="16">
        <f>H15*H$12</f>
        <v>0</v>
      </c>
      <c r="I19" s="16">
        <f t="shared" ref="I19:L19" si="2">I15*I$12</f>
        <v>0</v>
      </c>
      <c r="J19" s="16">
        <f t="shared" si="2"/>
        <v>0</v>
      </c>
      <c r="K19" s="16">
        <f t="shared" si="2"/>
        <v>0</v>
      </c>
      <c r="L19" s="17">
        <f t="shared" si="2"/>
        <v>0</v>
      </c>
      <c r="M19" s="12">
        <f>SUM(H19:L19)</f>
        <v>0</v>
      </c>
      <c r="N19" s="42"/>
    </row>
    <row r="20" spans="1:14" x14ac:dyDescent="0.2">
      <c r="A20" s="4" t="s">
        <v>161</v>
      </c>
      <c r="B20" s="16">
        <f t="shared" ref="B20:F21" si="3">B16*B$12</f>
        <v>6545.1656565402791</v>
      </c>
      <c r="C20" s="16">
        <f t="shared" si="3"/>
        <v>2050.2033013177238</v>
      </c>
      <c r="D20" s="16">
        <f t="shared" si="3"/>
        <v>162.99788301729433</v>
      </c>
      <c r="E20" s="16">
        <f t="shared" si="3"/>
        <v>431.27096972763377</v>
      </c>
      <c r="F20" s="17">
        <f t="shared" si="3"/>
        <v>121.1260718262193</v>
      </c>
      <c r="G20" s="12">
        <f>SUM(B20:F20)</f>
        <v>9310.7638824291516</v>
      </c>
      <c r="H20" s="16">
        <f t="shared" ref="H20:L21" si="4">H16*H$12</f>
        <v>0</v>
      </c>
      <c r="I20" s="16">
        <f t="shared" si="4"/>
        <v>0</v>
      </c>
      <c r="J20" s="16">
        <f t="shared" si="4"/>
        <v>0</v>
      </c>
      <c r="K20" s="16">
        <f t="shared" si="4"/>
        <v>0</v>
      </c>
      <c r="L20" s="17">
        <f t="shared" si="4"/>
        <v>0</v>
      </c>
      <c r="M20" s="12">
        <f>SUM(H20:L20)</f>
        <v>0</v>
      </c>
      <c r="N20" s="42"/>
    </row>
    <row r="21" spans="1:14" x14ac:dyDescent="0.2">
      <c r="A21" s="4" t="s">
        <v>162</v>
      </c>
      <c r="B21" s="16">
        <f t="shared" si="3"/>
        <v>0</v>
      </c>
      <c r="C21" s="16">
        <f t="shared" si="3"/>
        <v>0</v>
      </c>
      <c r="D21" s="16">
        <f t="shared" si="3"/>
        <v>0</v>
      </c>
      <c r="E21" s="16">
        <f t="shared" si="3"/>
        <v>44.139522406141381</v>
      </c>
      <c r="F21" s="17">
        <f t="shared" si="3"/>
        <v>13.583156918107861</v>
      </c>
      <c r="G21" s="12">
        <f>SUM(B21:F21)</f>
        <v>57.722679324249242</v>
      </c>
      <c r="H21" s="16">
        <f t="shared" si="4"/>
        <v>0</v>
      </c>
      <c r="I21" s="16">
        <f t="shared" si="4"/>
        <v>0</v>
      </c>
      <c r="J21" s="16">
        <f t="shared" si="4"/>
        <v>0</v>
      </c>
      <c r="K21" s="16">
        <f t="shared" si="4"/>
        <v>0</v>
      </c>
      <c r="L21" s="17">
        <f t="shared" si="4"/>
        <v>0</v>
      </c>
      <c r="M21" s="12">
        <f>SUM(H21:L21)</f>
        <v>0</v>
      </c>
      <c r="N21" s="42"/>
    </row>
    <row r="22" spans="1:14" x14ac:dyDescent="0.2">
      <c r="A22" s="4"/>
      <c r="B22" s="5"/>
      <c r="C22" s="5"/>
      <c r="D22" s="5"/>
      <c r="E22" s="5"/>
      <c r="F22" s="9"/>
      <c r="G22" s="15"/>
      <c r="H22" s="5"/>
      <c r="I22" s="5"/>
      <c r="J22" s="5"/>
      <c r="K22" s="5"/>
      <c r="L22" s="9"/>
      <c r="M22" s="15"/>
      <c r="N22" s="42"/>
    </row>
    <row r="23" spans="1:14" x14ac:dyDescent="0.2">
      <c r="A23" s="8" t="s">
        <v>119</v>
      </c>
      <c r="B23" s="19">
        <v>0.40262251323788439</v>
      </c>
      <c r="C23" s="19">
        <v>0.25021025501753036</v>
      </c>
      <c r="D23" s="19">
        <v>5.5545833200626803E-2</v>
      </c>
      <c r="E23" s="19">
        <v>0.25151127758592484</v>
      </c>
      <c r="F23" s="20">
        <v>4.0110120958033527E-2</v>
      </c>
      <c r="G23" s="40">
        <f>SUM(B23:F23)</f>
        <v>0.99999999999999989</v>
      </c>
      <c r="H23" s="19">
        <v>0</v>
      </c>
      <c r="I23" s="19">
        <v>0</v>
      </c>
      <c r="J23" s="19">
        <v>0</v>
      </c>
      <c r="K23" s="19">
        <v>0</v>
      </c>
      <c r="L23" s="20">
        <v>0</v>
      </c>
      <c r="M23" s="40">
        <f>SUM(H23:L23)</f>
        <v>0</v>
      </c>
      <c r="N23" s="44">
        <f>(G23+M23)/2</f>
        <v>0.49999999999999994</v>
      </c>
    </row>
    <row r="24" spans="1:14" x14ac:dyDescent="0.2">
      <c r="A24" s="4" t="s">
        <v>13</v>
      </c>
      <c r="B24" s="18">
        <f>B23*$G$24</f>
        <v>1509129735.3929982</v>
      </c>
      <c r="C24" s="18">
        <f>C23*$G$24</f>
        <v>937850526.31699252</v>
      </c>
      <c r="D24" s="18">
        <f>D23*$G$24</f>
        <v>208199655.51881123</v>
      </c>
      <c r="E24" s="18">
        <f>E23*$G$24</f>
        <v>942727083.83632195</v>
      </c>
      <c r="F24" s="58">
        <f>F23*$G$24</f>
        <v>150342750.93358749</v>
      </c>
      <c r="G24" s="12">
        <f>SUM(G25:G26)</f>
        <v>3748249751.9987116</v>
      </c>
      <c r="H24" s="18">
        <f>H23*$M$24</f>
        <v>0</v>
      </c>
      <c r="I24" s="18">
        <f>I23*$M$24</f>
        <v>0</v>
      </c>
      <c r="J24" s="18">
        <f>J23*$M$24</f>
        <v>0</v>
      </c>
      <c r="K24" s="18">
        <f>K23*$M$24</f>
        <v>0</v>
      </c>
      <c r="L24" s="58">
        <f>L23*$M$24</f>
        <v>0</v>
      </c>
      <c r="M24" s="12">
        <f>SUM(M25:M26)</f>
        <v>0</v>
      </c>
      <c r="N24" s="43">
        <f>G24+M24</f>
        <v>3748249751.9987116</v>
      </c>
    </row>
    <row r="25" spans="1:14" x14ac:dyDescent="0.2">
      <c r="A25" s="4" t="s">
        <v>14</v>
      </c>
      <c r="B25" s="18">
        <v>689661746.98856437</v>
      </c>
      <c r="C25" s="18">
        <v>428623298.70668918</v>
      </c>
      <c r="D25" s="18">
        <v>95070636.592181295</v>
      </c>
      <c r="E25" s="18">
        <v>430479405.78802717</v>
      </c>
      <c r="F25" s="58">
        <v>68651319.343727291</v>
      </c>
      <c r="G25" s="38">
        <v>1712486407.4191895</v>
      </c>
      <c r="H25" s="18">
        <f>H23*$M$25</f>
        <v>0</v>
      </c>
      <c r="I25" s="18">
        <f>I23*$M$25</f>
        <v>0</v>
      </c>
      <c r="J25" s="18">
        <f>J23*$M$25</f>
        <v>0</v>
      </c>
      <c r="K25" s="18">
        <f>K23*$M$25</f>
        <v>0</v>
      </c>
      <c r="L25" s="58">
        <f>L23*$M$25</f>
        <v>0</v>
      </c>
      <c r="M25" s="38">
        <v>0</v>
      </c>
      <c r="N25" s="43">
        <f>G25+M25</f>
        <v>1712486407.4191895</v>
      </c>
    </row>
    <row r="26" spans="1:14" x14ac:dyDescent="0.2">
      <c r="A26" s="4" t="s">
        <v>15</v>
      </c>
      <c r="B26" s="18">
        <v>819467988.40443373</v>
      </c>
      <c r="C26" s="18">
        <v>509227227.61030346</v>
      </c>
      <c r="D26" s="18">
        <v>113129018.92662987</v>
      </c>
      <c r="E26" s="18">
        <v>512247678.04829478</v>
      </c>
      <c r="F26" s="58">
        <v>81691431.589860171</v>
      </c>
      <c r="G26" s="38">
        <v>2035763344.5795219</v>
      </c>
      <c r="H26" s="18">
        <f>H23*$M$26</f>
        <v>0</v>
      </c>
      <c r="I26" s="18">
        <f>I23*$M$26</f>
        <v>0</v>
      </c>
      <c r="J26" s="18">
        <f>J23*$M$26</f>
        <v>0</v>
      </c>
      <c r="K26" s="18">
        <f>K23*$M$26</f>
        <v>0</v>
      </c>
      <c r="L26" s="58">
        <f>L23*$M$26</f>
        <v>0</v>
      </c>
      <c r="M26" s="38">
        <v>0</v>
      </c>
      <c r="N26" s="43">
        <f>G26+M26</f>
        <v>2035763344.5795219</v>
      </c>
    </row>
    <row r="27" spans="1:14" x14ac:dyDescent="0.2">
      <c r="A27" s="4"/>
      <c r="B27" s="5"/>
      <c r="C27" s="5"/>
      <c r="D27" s="5"/>
      <c r="E27" s="5"/>
      <c r="F27" s="9"/>
      <c r="G27" s="15"/>
      <c r="H27" s="5"/>
      <c r="I27" s="5"/>
      <c r="J27" s="5"/>
      <c r="K27" s="5"/>
      <c r="L27" s="9"/>
      <c r="M27" s="15"/>
      <c r="N27" s="42"/>
    </row>
    <row r="28" spans="1:14" x14ac:dyDescent="0.2">
      <c r="A28" s="8" t="s">
        <v>16</v>
      </c>
      <c r="B28" s="5"/>
      <c r="C28" s="5"/>
      <c r="D28" s="5"/>
      <c r="E28" s="5"/>
      <c r="F28" s="9"/>
      <c r="G28" s="15"/>
      <c r="H28" s="5"/>
      <c r="I28" s="5"/>
      <c r="J28" s="5"/>
      <c r="K28" s="5"/>
      <c r="L28" s="9"/>
      <c r="M28" s="15"/>
      <c r="N28" s="42"/>
    </row>
    <row r="29" spans="1:14" x14ac:dyDescent="0.2">
      <c r="A29" s="4" t="s">
        <v>17</v>
      </c>
      <c r="B29" s="19">
        <v>2.4085906039677312E-3</v>
      </c>
      <c r="C29" s="19">
        <v>2.3914889702117185E-3</v>
      </c>
      <c r="D29" s="19">
        <v>2.0376414144043617E-3</v>
      </c>
      <c r="E29" s="19">
        <v>2.2287484604938037E-3</v>
      </c>
      <c r="F29" s="20">
        <v>4.6256922390554298E-3</v>
      </c>
      <c r="G29" s="15"/>
      <c r="H29" s="19">
        <v>0</v>
      </c>
      <c r="I29" s="19">
        <v>0</v>
      </c>
      <c r="J29" s="19">
        <v>0</v>
      </c>
      <c r="K29" s="19">
        <v>0</v>
      </c>
      <c r="L29" s="20">
        <v>0</v>
      </c>
      <c r="M29" s="15"/>
      <c r="N29" s="42"/>
    </row>
    <row r="30" spans="1:14" x14ac:dyDescent="0.2">
      <c r="A30" s="4" t="s">
        <v>120</v>
      </c>
      <c r="B30" s="19">
        <v>2.3945974273779031E-3</v>
      </c>
      <c r="C30" s="19">
        <v>2.3769473145662311E-3</v>
      </c>
      <c r="D30" s="19">
        <v>2.0322641326141195E-3</v>
      </c>
      <c r="E30" s="19">
        <v>2.2175195548921945E-3</v>
      </c>
      <c r="F30" s="20">
        <v>4.5114695530379979E-3</v>
      </c>
      <c r="G30" s="15"/>
      <c r="H30" s="19">
        <v>0</v>
      </c>
      <c r="I30" s="19">
        <v>0</v>
      </c>
      <c r="J30" s="19">
        <v>0</v>
      </c>
      <c r="K30" s="19">
        <v>0</v>
      </c>
      <c r="L30" s="20">
        <v>0</v>
      </c>
      <c r="M30" s="15"/>
      <c r="N30" s="42"/>
    </row>
    <row r="31" spans="1:14" x14ac:dyDescent="0.2">
      <c r="A31" s="4" t="s">
        <v>121</v>
      </c>
      <c r="B31" s="19">
        <v>2.4166119075349915E-3</v>
      </c>
      <c r="C31" s="19">
        <v>2.2595410996291512E-3</v>
      </c>
      <c r="D31" s="19">
        <v>2.0483539202980497E-3</v>
      </c>
      <c r="E31" s="19">
        <v>1.9595747307721814E-3</v>
      </c>
      <c r="F31" s="20">
        <v>2.2281746627951095E-3</v>
      </c>
      <c r="G31" s="15"/>
      <c r="H31" s="19">
        <v>0</v>
      </c>
      <c r="I31" s="19">
        <v>0</v>
      </c>
      <c r="J31" s="19">
        <v>0</v>
      </c>
      <c r="K31" s="19">
        <v>0</v>
      </c>
      <c r="L31" s="20">
        <v>0</v>
      </c>
      <c r="M31" s="15"/>
      <c r="N31" s="42"/>
    </row>
    <row r="32" spans="1:14" x14ac:dyDescent="0.2">
      <c r="A32" s="4" t="s">
        <v>19</v>
      </c>
      <c r="B32" s="19">
        <v>2.2187815876719636E-3</v>
      </c>
      <c r="C32" s="19">
        <v>2.1746766824875491E-3</v>
      </c>
      <c r="D32" s="19">
        <v>1.9408206431583619E-3</v>
      </c>
      <c r="E32" s="19">
        <v>1.9780251778178529E-3</v>
      </c>
      <c r="F32" s="20">
        <v>4.3228119280664667E-3</v>
      </c>
      <c r="G32" s="15"/>
      <c r="H32" s="19">
        <v>0</v>
      </c>
      <c r="I32" s="19">
        <v>0</v>
      </c>
      <c r="J32" s="19">
        <v>0</v>
      </c>
      <c r="K32" s="19">
        <v>0</v>
      </c>
      <c r="L32" s="20">
        <v>0</v>
      </c>
      <c r="M32" s="15"/>
      <c r="N32" s="42"/>
    </row>
    <row r="33" spans="1:14" x14ac:dyDescent="0.2">
      <c r="A33" s="4" t="s">
        <v>20</v>
      </c>
      <c r="B33" s="19">
        <v>2.196182705769793E-3</v>
      </c>
      <c r="C33" s="19">
        <v>2.1720048825009095E-3</v>
      </c>
      <c r="D33" s="19">
        <v>1.9794013232217311E-3</v>
      </c>
      <c r="E33" s="19">
        <v>2.1303414381999893E-3</v>
      </c>
      <c r="F33" s="20">
        <v>3.6313787530216262E-3</v>
      </c>
      <c r="G33" s="15"/>
      <c r="H33" s="19">
        <v>0</v>
      </c>
      <c r="I33" s="19">
        <v>0</v>
      </c>
      <c r="J33" s="19">
        <v>0</v>
      </c>
      <c r="K33" s="19">
        <v>0</v>
      </c>
      <c r="L33" s="20">
        <v>0</v>
      </c>
      <c r="M33" s="15"/>
      <c r="N33" s="42"/>
    </row>
    <row r="34" spans="1:14" x14ac:dyDescent="0.2">
      <c r="A34" s="4"/>
      <c r="B34" s="5"/>
      <c r="C34" s="5"/>
      <c r="D34" s="5"/>
      <c r="E34" s="5"/>
      <c r="F34" s="9"/>
      <c r="G34" s="15"/>
      <c r="H34" s="5"/>
      <c r="I34" s="5"/>
      <c r="J34" s="5"/>
      <c r="K34" s="5"/>
      <c r="L34" s="9"/>
      <c r="M34" s="15"/>
      <c r="N34" s="42"/>
    </row>
    <row r="35" spans="1:14" x14ac:dyDescent="0.2">
      <c r="A35" s="8" t="s">
        <v>34</v>
      </c>
      <c r="B35" s="5"/>
      <c r="C35" s="5"/>
      <c r="D35" s="5"/>
      <c r="E35" s="5"/>
      <c r="F35" s="9"/>
      <c r="G35" s="15"/>
      <c r="H35" s="5"/>
      <c r="I35" s="5"/>
      <c r="J35" s="5"/>
      <c r="K35" s="5"/>
      <c r="L35" s="9"/>
      <c r="M35" s="15"/>
      <c r="N35" s="42"/>
    </row>
    <row r="36" spans="1:14" x14ac:dyDescent="0.2">
      <c r="A36" s="4" t="s">
        <v>19</v>
      </c>
      <c r="B36" s="19">
        <v>0.22054279075366096</v>
      </c>
      <c r="C36" s="19">
        <v>0.22112089828310164</v>
      </c>
      <c r="D36" s="19">
        <v>0.22349372869171655</v>
      </c>
      <c r="E36" s="19">
        <v>0.21813994751997509</v>
      </c>
      <c r="F36" s="20">
        <v>0.22501660522781972</v>
      </c>
      <c r="G36" s="15"/>
      <c r="H36" s="19">
        <v>0</v>
      </c>
      <c r="I36" s="19">
        <v>0</v>
      </c>
      <c r="J36" s="19">
        <v>0</v>
      </c>
      <c r="K36" s="19">
        <v>0</v>
      </c>
      <c r="L36" s="20">
        <v>0</v>
      </c>
      <c r="M36" s="15"/>
      <c r="N36" s="42"/>
    </row>
    <row r="37" spans="1:14" x14ac:dyDescent="0.2">
      <c r="A37" s="4" t="s">
        <v>246</v>
      </c>
      <c r="B37" s="19">
        <v>0.48393495272803705</v>
      </c>
      <c r="C37" s="19">
        <v>0.47714689945744165</v>
      </c>
      <c r="D37" s="19">
        <v>0.46278652122279179</v>
      </c>
      <c r="E37" s="19">
        <v>0.46270383203922455</v>
      </c>
      <c r="F37" s="20">
        <v>0.48444468215625408</v>
      </c>
      <c r="G37" s="15"/>
      <c r="H37" s="19">
        <v>0</v>
      </c>
      <c r="I37" s="19">
        <v>0</v>
      </c>
      <c r="J37" s="19">
        <v>0</v>
      </c>
      <c r="K37" s="19">
        <v>0</v>
      </c>
      <c r="L37" s="20">
        <v>0</v>
      </c>
      <c r="M37" s="15"/>
      <c r="N37" s="42"/>
    </row>
    <row r="38" spans="1:14" x14ac:dyDescent="0.2">
      <c r="A38" s="4" t="s">
        <v>35</v>
      </c>
      <c r="B38" s="23">
        <v>0.295522256518302</v>
      </c>
      <c r="C38" s="23">
        <v>0.30173220225945663</v>
      </c>
      <c r="D38" s="23">
        <v>0.3137197500854918</v>
      </c>
      <c r="E38" s="23">
        <v>0.31915622044080039</v>
      </c>
      <c r="F38" s="24">
        <v>0.29053871261592629</v>
      </c>
      <c r="G38" s="15"/>
      <c r="H38" s="23">
        <v>0</v>
      </c>
      <c r="I38" s="23">
        <v>0</v>
      </c>
      <c r="J38" s="23">
        <v>0</v>
      </c>
      <c r="K38" s="23">
        <v>0</v>
      </c>
      <c r="L38" s="24">
        <v>0</v>
      </c>
      <c r="M38" s="15"/>
      <c r="N38" s="42"/>
    </row>
    <row r="39" spans="1:14" x14ac:dyDescent="0.2">
      <c r="A39" s="4" t="s">
        <v>36</v>
      </c>
      <c r="B39" s="28">
        <f>SUM(B36:B38)</f>
        <v>1</v>
      </c>
      <c r="C39" s="28">
        <f t="shared" ref="C39:F39" si="5">SUM(C36:C38)</f>
        <v>0.99999999999999989</v>
      </c>
      <c r="D39" s="28">
        <f t="shared" si="5"/>
        <v>1</v>
      </c>
      <c r="E39" s="28">
        <f t="shared" si="5"/>
        <v>1</v>
      </c>
      <c r="F39" s="59">
        <f t="shared" si="5"/>
        <v>1</v>
      </c>
      <c r="G39" s="15"/>
      <c r="H39" s="28">
        <f>SUM(H36:H38)</f>
        <v>0</v>
      </c>
      <c r="I39" s="28">
        <f t="shared" ref="I39:L39" si="6">SUM(I36:I38)</f>
        <v>0</v>
      </c>
      <c r="J39" s="28">
        <f t="shared" si="6"/>
        <v>0</v>
      </c>
      <c r="K39" s="28">
        <f t="shared" si="6"/>
        <v>0</v>
      </c>
      <c r="L39" s="59">
        <f t="shared" si="6"/>
        <v>0</v>
      </c>
      <c r="M39" s="15"/>
      <c r="N39" s="42"/>
    </row>
    <row r="40" spans="1:14" x14ac:dyDescent="0.2">
      <c r="A40" s="4"/>
      <c r="B40" s="19"/>
      <c r="C40" s="19"/>
      <c r="D40" s="19"/>
      <c r="E40" s="19"/>
      <c r="F40" s="20"/>
      <c r="G40" s="15"/>
      <c r="H40" s="19"/>
      <c r="I40" s="19"/>
      <c r="J40" s="19"/>
      <c r="K40" s="19"/>
      <c r="L40" s="20"/>
      <c r="M40" s="15"/>
      <c r="N40" s="42"/>
    </row>
    <row r="41" spans="1:14" x14ac:dyDescent="0.2">
      <c r="A41" s="4" t="s">
        <v>37</v>
      </c>
      <c r="B41" s="19">
        <v>0.2187556530124278</v>
      </c>
      <c r="C41" s="19">
        <v>0.22062018255422197</v>
      </c>
      <c r="D41" s="19">
        <v>0.21859326115337349</v>
      </c>
      <c r="E41" s="19">
        <v>0.21721565449794542</v>
      </c>
      <c r="F41" s="20">
        <v>0.22980234815679423</v>
      </c>
      <c r="G41" s="15"/>
      <c r="H41" s="19">
        <v>0</v>
      </c>
      <c r="I41" s="19">
        <v>0</v>
      </c>
      <c r="J41" s="19">
        <v>0</v>
      </c>
      <c r="K41" s="19">
        <v>0</v>
      </c>
      <c r="L41" s="20">
        <v>0</v>
      </c>
      <c r="M41" s="15"/>
      <c r="N41" s="42"/>
    </row>
    <row r="42" spans="1:14" x14ac:dyDescent="0.2">
      <c r="A42" s="4" t="s">
        <v>247</v>
      </c>
      <c r="B42" s="19">
        <v>0.43467381518134485</v>
      </c>
      <c r="C42" s="19">
        <v>0.42874090859911607</v>
      </c>
      <c r="D42" s="19">
        <v>0.41640301760171394</v>
      </c>
      <c r="E42" s="19">
        <v>0.42267716128858879</v>
      </c>
      <c r="F42" s="20">
        <v>0.44645156448114326</v>
      </c>
      <c r="G42" s="15"/>
      <c r="H42" s="19">
        <v>0</v>
      </c>
      <c r="I42" s="19">
        <v>0</v>
      </c>
      <c r="J42" s="19">
        <v>0</v>
      </c>
      <c r="K42" s="19">
        <v>0</v>
      </c>
      <c r="L42" s="20">
        <v>0</v>
      </c>
      <c r="M42" s="15"/>
      <c r="N42" s="42"/>
    </row>
    <row r="43" spans="1:14" x14ac:dyDescent="0.2">
      <c r="A43" s="4" t="s">
        <v>38</v>
      </c>
      <c r="B43" s="23">
        <v>0.34657053180622732</v>
      </c>
      <c r="C43" s="23">
        <v>0.35063890884666188</v>
      </c>
      <c r="D43" s="23">
        <v>0.36500372124491259</v>
      </c>
      <c r="E43" s="23">
        <v>0.36010718421346577</v>
      </c>
      <c r="F43" s="24">
        <v>0.32374608736206251</v>
      </c>
      <c r="G43" s="15"/>
      <c r="H43" s="23">
        <v>0</v>
      </c>
      <c r="I43" s="23">
        <v>0</v>
      </c>
      <c r="J43" s="23">
        <v>0</v>
      </c>
      <c r="K43" s="23">
        <v>0</v>
      </c>
      <c r="L43" s="24">
        <v>0</v>
      </c>
      <c r="M43" s="15"/>
      <c r="N43" s="42"/>
    </row>
    <row r="44" spans="1:14" x14ac:dyDescent="0.2">
      <c r="A44" s="4" t="s">
        <v>39</v>
      </c>
      <c r="B44" s="28">
        <f>SUM(B41:B43)</f>
        <v>1</v>
      </c>
      <c r="C44" s="28">
        <f t="shared" ref="C44:F44" si="7">SUM(C41:C43)</f>
        <v>1</v>
      </c>
      <c r="D44" s="28">
        <f t="shared" si="7"/>
        <v>1</v>
      </c>
      <c r="E44" s="28">
        <f t="shared" si="7"/>
        <v>1</v>
      </c>
      <c r="F44" s="59">
        <f t="shared" si="7"/>
        <v>1</v>
      </c>
      <c r="G44" s="15"/>
      <c r="H44" s="28">
        <f>SUM(H41:H43)</f>
        <v>0</v>
      </c>
      <c r="I44" s="28">
        <f t="shared" ref="I44:L44" si="8">SUM(I41:I43)</f>
        <v>0</v>
      </c>
      <c r="J44" s="28">
        <f t="shared" si="8"/>
        <v>0</v>
      </c>
      <c r="K44" s="28">
        <f t="shared" si="8"/>
        <v>0</v>
      </c>
      <c r="L44" s="59">
        <f t="shared" si="8"/>
        <v>0</v>
      </c>
      <c r="M44" s="15"/>
      <c r="N44" s="42"/>
    </row>
    <row r="45" spans="1:14" x14ac:dyDescent="0.2">
      <c r="A45" s="4"/>
      <c r="B45" s="5"/>
      <c r="C45" s="5"/>
      <c r="D45" s="5"/>
      <c r="E45" s="5"/>
      <c r="F45" s="9"/>
      <c r="G45" s="15"/>
      <c r="H45" s="5"/>
      <c r="I45" s="5"/>
      <c r="J45" s="5"/>
      <c r="K45" s="5"/>
      <c r="L45" s="9"/>
      <c r="M45" s="15"/>
      <c r="N45" s="42"/>
    </row>
    <row r="46" spans="1:14" x14ac:dyDescent="0.2">
      <c r="A46" s="8" t="s">
        <v>40</v>
      </c>
      <c r="B46" s="5"/>
      <c r="C46" s="5"/>
      <c r="D46" s="5"/>
      <c r="E46" s="5"/>
      <c r="F46" s="9"/>
      <c r="G46" s="15"/>
      <c r="H46" s="5"/>
      <c r="I46" s="5"/>
      <c r="J46" s="5"/>
      <c r="K46" s="5"/>
      <c r="L46" s="9"/>
      <c r="M46" s="15"/>
      <c r="N46" s="42"/>
    </row>
    <row r="47" spans="1:14" x14ac:dyDescent="0.2">
      <c r="A47" s="4" t="s">
        <v>17</v>
      </c>
      <c r="B47" s="16">
        <f>B24*B29</f>
        <v>3634875.7008358841</v>
      </c>
      <c r="C47" s="16">
        <f>C24*C29</f>
        <v>2242859.1893943427</v>
      </c>
      <c r="D47" s="16">
        <f>D24*D29</f>
        <v>424236.24054985138</v>
      </c>
      <c r="E47" s="16">
        <f>E24*E29</f>
        <v>2101101.5367660155</v>
      </c>
      <c r="F47" s="17">
        <f>F24*F29</f>
        <v>695439.29619173915</v>
      </c>
      <c r="G47" s="12">
        <f>SUM(B47:F47)</f>
        <v>9098511.9637378324</v>
      </c>
      <c r="H47" s="16">
        <f>H24*H29</f>
        <v>0</v>
      </c>
      <c r="I47" s="16">
        <f>I24*I29</f>
        <v>0</v>
      </c>
      <c r="J47" s="16">
        <f>J24*J29</f>
        <v>0</v>
      </c>
      <c r="K47" s="16">
        <f>K24*K29</f>
        <v>0</v>
      </c>
      <c r="L47" s="17">
        <f>L24*L29</f>
        <v>0</v>
      </c>
      <c r="M47" s="12">
        <f>SUM(H47:L47)</f>
        <v>0</v>
      </c>
      <c r="N47" s="43">
        <f>G47+M47</f>
        <v>9098511.9637378324</v>
      </c>
    </row>
    <row r="48" spans="1:14" x14ac:dyDescent="0.2">
      <c r="A48" s="4" t="s">
        <v>120</v>
      </c>
      <c r="B48" s="16">
        <f>B24*B30</f>
        <v>3613758.1819515689</v>
      </c>
      <c r="C48" s="16">
        <f>C24*C30</f>
        <v>2229221.289993702</v>
      </c>
      <c r="D48" s="16">
        <f>D24*D30</f>
        <v>423116.69233349536</v>
      </c>
      <c r="E48" s="16">
        <f>E24*E30</f>
        <v>2090515.7433335371</v>
      </c>
      <c r="F48" s="17">
        <f>F24*F30</f>
        <v>678266.743356855</v>
      </c>
      <c r="G48" s="12">
        <f>SUM(B48:F48)</f>
        <v>9034878.6509691589</v>
      </c>
      <c r="H48" s="16">
        <f>H24*H30</f>
        <v>0</v>
      </c>
      <c r="I48" s="16">
        <f>I24*I30</f>
        <v>0</v>
      </c>
      <c r="J48" s="16">
        <f>J24*J30</f>
        <v>0</v>
      </c>
      <c r="K48" s="16">
        <f>K24*K30</f>
        <v>0</v>
      </c>
      <c r="L48" s="17">
        <f>L24*L30</f>
        <v>0</v>
      </c>
      <c r="M48" s="12">
        <f>SUM(H48:L48)</f>
        <v>0</v>
      </c>
      <c r="N48" s="43">
        <f>G48+M48</f>
        <v>9034878.6509691589</v>
      </c>
    </row>
    <row r="49" spans="1:14" x14ac:dyDescent="0.2">
      <c r="A49" s="4" t="s">
        <v>121</v>
      </c>
      <c r="B49" s="16">
        <f t="shared" ref="B49:F51" si="9">B24*B31</f>
        <v>3646980.8885658504</v>
      </c>
      <c r="C49" s="16">
        <f t="shared" si="9"/>
        <v>2119111.8095220756</v>
      </c>
      <c r="D49" s="16">
        <f t="shared" si="9"/>
        <v>426466.58058666048</v>
      </c>
      <c r="E49" s="16">
        <f t="shared" si="9"/>
        <v>1847344.1715002044</v>
      </c>
      <c r="F49" s="17">
        <f t="shared" si="9"/>
        <v>334989.90836513543</v>
      </c>
      <c r="G49" s="12">
        <f>SUM(B49:F49)</f>
        <v>8374893.3585399259</v>
      </c>
      <c r="H49" s="16">
        <f t="shared" ref="H49:L51" si="10">H24*H31</f>
        <v>0</v>
      </c>
      <c r="I49" s="16">
        <f t="shared" si="10"/>
        <v>0</v>
      </c>
      <c r="J49" s="16">
        <f t="shared" si="10"/>
        <v>0</v>
      </c>
      <c r="K49" s="16">
        <f t="shared" si="10"/>
        <v>0</v>
      </c>
      <c r="L49" s="17">
        <f t="shared" si="10"/>
        <v>0</v>
      </c>
      <c r="M49" s="12">
        <f>SUM(H49:L49)</f>
        <v>0</v>
      </c>
      <c r="N49" s="43">
        <f>G49+M49</f>
        <v>8374893.3585399259</v>
      </c>
    </row>
    <row r="50" spans="1:14" x14ac:dyDescent="0.2">
      <c r="A50" s="4" t="s">
        <v>19</v>
      </c>
      <c r="B50" s="16">
        <f t="shared" si="9"/>
        <v>1530208.785939907</v>
      </c>
      <c r="C50" s="16">
        <f t="shared" si="9"/>
        <v>932117.09326833265</v>
      </c>
      <c r="D50" s="16">
        <f t="shared" si="9"/>
        <v>184515.05405631219</v>
      </c>
      <c r="E50" s="16">
        <f t="shared" si="9"/>
        <v>851499.10318078613</v>
      </c>
      <c r="F50" s="17">
        <f t="shared" si="9"/>
        <v>296766.74213656451</v>
      </c>
      <c r="G50" s="12">
        <f>SUM(B50:F50)</f>
        <v>3795106.7785819024</v>
      </c>
      <c r="H50" s="16">
        <f t="shared" si="10"/>
        <v>0</v>
      </c>
      <c r="I50" s="16">
        <f t="shared" si="10"/>
        <v>0</v>
      </c>
      <c r="J50" s="16">
        <f t="shared" si="10"/>
        <v>0</v>
      </c>
      <c r="K50" s="16">
        <f t="shared" si="10"/>
        <v>0</v>
      </c>
      <c r="L50" s="17">
        <f t="shared" si="10"/>
        <v>0</v>
      </c>
      <c r="M50" s="12">
        <f>SUM(H50:L50)</f>
        <v>0</v>
      </c>
      <c r="N50" s="43">
        <f>G50+M50</f>
        <v>3795106.7785819024</v>
      </c>
    </row>
    <row r="51" spans="1:14" x14ac:dyDescent="0.2">
      <c r="A51" s="4" t="s">
        <v>20</v>
      </c>
      <c r="B51" s="16">
        <f t="shared" si="9"/>
        <v>1799701.4240657785</v>
      </c>
      <c r="C51" s="16">
        <f t="shared" si="9"/>
        <v>1106044.0246719811</v>
      </c>
      <c r="D51" s="16">
        <f t="shared" si="9"/>
        <v>223927.72975814741</v>
      </c>
      <c r="E51" s="16">
        <f t="shared" si="9"/>
        <v>1091262.4551680095</v>
      </c>
      <c r="F51" s="17">
        <f t="shared" si="9"/>
        <v>296652.52897933789</v>
      </c>
      <c r="G51" s="12">
        <f>SUM(B51:F51)</f>
        <v>4517588.1626432547</v>
      </c>
      <c r="H51" s="16">
        <f t="shared" si="10"/>
        <v>0</v>
      </c>
      <c r="I51" s="16">
        <f t="shared" si="10"/>
        <v>0</v>
      </c>
      <c r="J51" s="16">
        <f t="shared" si="10"/>
        <v>0</v>
      </c>
      <c r="K51" s="16">
        <f t="shared" si="10"/>
        <v>0</v>
      </c>
      <c r="L51" s="17">
        <f t="shared" si="10"/>
        <v>0</v>
      </c>
      <c r="M51" s="12">
        <f>SUM(H51:L51)</f>
        <v>0</v>
      </c>
      <c r="N51" s="43">
        <f>G51+M51</f>
        <v>4517588.1626432547</v>
      </c>
    </row>
    <row r="52" spans="1:14" x14ac:dyDescent="0.2">
      <c r="A52" s="4"/>
      <c r="B52" s="5"/>
      <c r="C52" s="5"/>
      <c r="D52" s="5"/>
      <c r="E52" s="5"/>
      <c r="F52" s="9"/>
      <c r="G52" s="15"/>
      <c r="H52" s="5"/>
      <c r="I52" s="5"/>
      <c r="J52" s="5"/>
      <c r="K52" s="5"/>
      <c r="L52" s="9"/>
      <c r="M52" s="15"/>
      <c r="N52" s="42"/>
    </row>
    <row r="53" spans="1:14" x14ac:dyDescent="0.2">
      <c r="A53" s="8" t="s">
        <v>41</v>
      </c>
      <c r="B53" s="5"/>
      <c r="C53" s="5"/>
      <c r="D53" s="5"/>
      <c r="E53" s="5"/>
      <c r="F53" s="9"/>
      <c r="G53" s="15"/>
      <c r="H53" s="5"/>
      <c r="I53" s="5"/>
      <c r="J53" s="5"/>
      <c r="K53" s="5"/>
      <c r="L53" s="9"/>
      <c r="M53" s="15"/>
      <c r="N53" s="42"/>
    </row>
    <row r="54" spans="1:14" x14ac:dyDescent="0.2">
      <c r="A54" s="4" t="s">
        <v>19</v>
      </c>
      <c r="B54" s="16">
        <f>B36*B$25</f>
        <v>152099926.35690323</v>
      </c>
      <c r="C54" s="16">
        <f t="shared" ref="C54:F56" si="11">C36*C$25</f>
        <v>94777568.835089311</v>
      </c>
      <c r="D54" s="16">
        <f t="shared" si="11"/>
        <v>21247691.061081745</v>
      </c>
      <c r="E54" s="16">
        <f t="shared" si="11"/>
        <v>93904754.987030312</v>
      </c>
      <c r="F54" s="17">
        <f t="shared" si="11"/>
        <v>15447686.823136467</v>
      </c>
      <c r="G54" s="12">
        <f t="shared" ref="G54:G57" si="12">SUM(B54:F54)</f>
        <v>377477628.063241</v>
      </c>
      <c r="H54" s="16">
        <f>H36*H$25</f>
        <v>0</v>
      </c>
      <c r="I54" s="16">
        <f t="shared" ref="I54:L56" si="13">I36*I$25</f>
        <v>0</v>
      </c>
      <c r="J54" s="16">
        <f t="shared" si="13"/>
        <v>0</v>
      </c>
      <c r="K54" s="16">
        <f t="shared" si="13"/>
        <v>0</v>
      </c>
      <c r="L54" s="17">
        <f t="shared" si="13"/>
        <v>0</v>
      </c>
      <c r="M54" s="12">
        <f t="shared" ref="M54:M57" si="14">SUM(H54:L54)</f>
        <v>0</v>
      </c>
      <c r="N54" s="43">
        <f>G54+M54</f>
        <v>377477628.063241</v>
      </c>
    </row>
    <row r="55" spans="1:14" x14ac:dyDescent="0.2">
      <c r="A55" s="4" t="s">
        <v>246</v>
      </c>
      <c r="B55" s="16">
        <f>B37*B$25</f>
        <v>333751424.92724633</v>
      </c>
      <c r="C55" s="16">
        <f t="shared" si="11"/>
        <v>204516278.01311761</v>
      </c>
      <c r="D55" s="16">
        <f t="shared" si="11"/>
        <v>43997409.178931832</v>
      </c>
      <c r="E55" s="16">
        <f t="shared" si="11"/>
        <v>199184470.6720885</v>
      </c>
      <c r="F55" s="17">
        <f t="shared" si="11"/>
        <v>33257766.579079464</v>
      </c>
      <c r="G55" s="12">
        <f t="shared" si="12"/>
        <v>814707349.37046373</v>
      </c>
      <c r="H55" s="16">
        <f>H37*H$25</f>
        <v>0</v>
      </c>
      <c r="I55" s="16">
        <f t="shared" si="13"/>
        <v>0</v>
      </c>
      <c r="J55" s="16">
        <f t="shared" si="13"/>
        <v>0</v>
      </c>
      <c r="K55" s="16">
        <f t="shared" si="13"/>
        <v>0</v>
      </c>
      <c r="L55" s="17">
        <f t="shared" si="13"/>
        <v>0</v>
      </c>
      <c r="M55" s="12">
        <f t="shared" si="14"/>
        <v>0</v>
      </c>
      <c r="N55" s="43">
        <f>G55+M55</f>
        <v>814707349.37046373</v>
      </c>
    </row>
    <row r="56" spans="1:14" x14ac:dyDescent="0.2">
      <c r="A56" s="4" t="s">
        <v>35</v>
      </c>
      <c r="B56" s="29">
        <f>B38*B$25</f>
        <v>203810395.70441481</v>
      </c>
      <c r="C56" s="29">
        <f t="shared" si="11"/>
        <v>129329451.85848223</v>
      </c>
      <c r="D56" s="29">
        <f t="shared" si="11"/>
        <v>29825536.352167729</v>
      </c>
      <c r="E56" s="29">
        <f t="shared" si="11"/>
        <v>137390180.12890837</v>
      </c>
      <c r="F56" s="30">
        <f t="shared" si="11"/>
        <v>19945865.941511363</v>
      </c>
      <c r="G56" s="31">
        <f t="shared" si="12"/>
        <v>520301429.98548448</v>
      </c>
      <c r="H56" s="29">
        <f>H38*H$25</f>
        <v>0</v>
      </c>
      <c r="I56" s="29">
        <f t="shared" si="13"/>
        <v>0</v>
      </c>
      <c r="J56" s="29">
        <f t="shared" si="13"/>
        <v>0</v>
      </c>
      <c r="K56" s="29">
        <f t="shared" si="13"/>
        <v>0</v>
      </c>
      <c r="L56" s="30">
        <f t="shared" si="13"/>
        <v>0</v>
      </c>
      <c r="M56" s="31">
        <f t="shared" si="14"/>
        <v>0</v>
      </c>
      <c r="N56" s="45">
        <f>G56+M56</f>
        <v>520301429.98548448</v>
      </c>
    </row>
    <row r="57" spans="1:14" x14ac:dyDescent="0.2">
      <c r="A57" s="4" t="s">
        <v>36</v>
      </c>
      <c r="B57" s="16">
        <f>SUM(B54:B56)</f>
        <v>689661746.98856437</v>
      </c>
      <c r="C57" s="16">
        <f>SUM(C54:C56)</f>
        <v>428623298.70668918</v>
      </c>
      <c r="D57" s="16">
        <f>SUM(D54:D56)</f>
        <v>95070636.59218131</v>
      </c>
      <c r="E57" s="16">
        <f>SUM(E54:E56)</f>
        <v>430479405.78802717</v>
      </c>
      <c r="F57" s="17">
        <f>SUM(F54:F56)</f>
        <v>68651319.343727291</v>
      </c>
      <c r="G57" s="12">
        <f t="shared" si="12"/>
        <v>1712486407.4191892</v>
      </c>
      <c r="H57" s="16">
        <f>SUM(H54:H56)</f>
        <v>0</v>
      </c>
      <c r="I57" s="16">
        <f>SUM(I54:I56)</f>
        <v>0</v>
      </c>
      <c r="J57" s="16">
        <f>SUM(J54:J56)</f>
        <v>0</v>
      </c>
      <c r="K57" s="16">
        <f>SUM(K54:K56)</f>
        <v>0</v>
      </c>
      <c r="L57" s="17">
        <f>SUM(L54:L56)</f>
        <v>0</v>
      </c>
      <c r="M57" s="12">
        <f t="shared" si="14"/>
        <v>0</v>
      </c>
      <c r="N57" s="43">
        <f>G57+M57</f>
        <v>1712486407.4191892</v>
      </c>
    </row>
    <row r="58" spans="1:14" x14ac:dyDescent="0.2">
      <c r="A58" s="4"/>
      <c r="B58" s="16"/>
      <c r="C58" s="16"/>
      <c r="D58" s="16"/>
      <c r="E58" s="16"/>
      <c r="F58" s="17"/>
      <c r="G58" s="12"/>
      <c r="H58" s="16"/>
      <c r="I58" s="16"/>
      <c r="J58" s="16"/>
      <c r="K58" s="16"/>
      <c r="L58" s="17"/>
      <c r="M58" s="12"/>
      <c r="N58" s="42"/>
    </row>
    <row r="59" spans="1:14" x14ac:dyDescent="0.2">
      <c r="A59" s="4" t="s">
        <v>37</v>
      </c>
      <c r="B59" s="16">
        <f>B41*B$26</f>
        <v>179263254.92619252</v>
      </c>
      <c r="C59" s="16">
        <f t="shared" ref="C59:F61" si="15">C41*C$26</f>
        <v>112345803.9169655</v>
      </c>
      <c r="D59" s="16">
        <f t="shared" si="15"/>
        <v>24729241.178253736</v>
      </c>
      <c r="E59" s="16">
        <f t="shared" si="15"/>
        <v>111268214.65231317</v>
      </c>
      <c r="F59" s="17">
        <f t="shared" si="15"/>
        <v>18772882.803639986</v>
      </c>
      <c r="G59" s="12">
        <f t="shared" ref="G59:G62" si="16">SUM(B59:F59)</f>
        <v>446379397.4773649</v>
      </c>
      <c r="H59" s="16">
        <f>H41*H$26</f>
        <v>0</v>
      </c>
      <c r="I59" s="16">
        <f t="shared" ref="I59:L61" si="17">I41*I$26</f>
        <v>0</v>
      </c>
      <c r="J59" s="16">
        <f t="shared" si="17"/>
        <v>0</v>
      </c>
      <c r="K59" s="16">
        <f t="shared" si="17"/>
        <v>0</v>
      </c>
      <c r="L59" s="17">
        <f t="shared" si="17"/>
        <v>0</v>
      </c>
      <c r="M59" s="12">
        <f t="shared" ref="M59:M62" si="18">SUM(H59:L59)</f>
        <v>0</v>
      </c>
      <c r="N59" s="43">
        <f>G59+M59</f>
        <v>446379397.4773649</v>
      </c>
    </row>
    <row r="60" spans="1:14" x14ac:dyDescent="0.2">
      <c r="A60" s="4" t="s">
        <v>247</v>
      </c>
      <c r="B60" s="16">
        <f>B42*B$26</f>
        <v>356201276.93873727</v>
      </c>
      <c r="C60" s="16">
        <f t="shared" si="15"/>
        <v>218326544.24905038</v>
      </c>
      <c r="D60" s="16">
        <f t="shared" si="15"/>
        <v>47107264.85937009</v>
      </c>
      <c r="E60" s="16">
        <f t="shared" si="15"/>
        <v>216515394.4341242</v>
      </c>
      <c r="F60" s="17">
        <f t="shared" si="15"/>
        <v>36471267.437997364</v>
      </c>
      <c r="G60" s="12">
        <f t="shared" si="16"/>
        <v>874621747.91927934</v>
      </c>
      <c r="H60" s="16">
        <f>H42*H$26</f>
        <v>0</v>
      </c>
      <c r="I60" s="16">
        <f t="shared" si="17"/>
        <v>0</v>
      </c>
      <c r="J60" s="16">
        <f t="shared" si="17"/>
        <v>0</v>
      </c>
      <c r="K60" s="16">
        <f t="shared" si="17"/>
        <v>0</v>
      </c>
      <c r="L60" s="17">
        <f t="shared" si="17"/>
        <v>0</v>
      </c>
      <c r="M60" s="12">
        <f t="shared" si="18"/>
        <v>0</v>
      </c>
      <c r="N60" s="43">
        <f>G60+M60</f>
        <v>874621747.91927934</v>
      </c>
    </row>
    <row r="61" spans="1:14" x14ac:dyDescent="0.2">
      <c r="A61" s="4" t="s">
        <v>38</v>
      </c>
      <c r="B61" s="29">
        <f>B43*B$26</f>
        <v>284003456.53950393</v>
      </c>
      <c r="C61" s="29">
        <f t="shared" si="15"/>
        <v>178554879.44428754</v>
      </c>
      <c r="D61" s="29">
        <f t="shared" si="15"/>
        <v>41292512.889006048</v>
      </c>
      <c r="E61" s="29">
        <f t="shared" si="15"/>
        <v>184464068.96185741</v>
      </c>
      <c r="F61" s="30">
        <f t="shared" si="15"/>
        <v>26447281.348222822</v>
      </c>
      <c r="G61" s="31">
        <f t="shared" si="16"/>
        <v>714762199.18287778</v>
      </c>
      <c r="H61" s="29">
        <f>H43*H$26</f>
        <v>0</v>
      </c>
      <c r="I61" s="29">
        <f t="shared" si="17"/>
        <v>0</v>
      </c>
      <c r="J61" s="29">
        <f t="shared" si="17"/>
        <v>0</v>
      </c>
      <c r="K61" s="29">
        <f t="shared" si="17"/>
        <v>0</v>
      </c>
      <c r="L61" s="30">
        <f t="shared" si="17"/>
        <v>0</v>
      </c>
      <c r="M61" s="31">
        <f t="shared" si="18"/>
        <v>0</v>
      </c>
      <c r="N61" s="45">
        <f>G61+M61</f>
        <v>714762199.18287778</v>
      </c>
    </row>
    <row r="62" spans="1:14" x14ac:dyDescent="0.2">
      <c r="A62" s="4" t="s">
        <v>39</v>
      </c>
      <c r="B62" s="16">
        <f>SUM(B59:B61)</f>
        <v>819467988.40443373</v>
      </c>
      <c r="C62" s="16">
        <f>SUM(C59:C61)</f>
        <v>509227227.6103034</v>
      </c>
      <c r="D62" s="16">
        <f>SUM(D59:D61)</f>
        <v>113129018.92662987</v>
      </c>
      <c r="E62" s="16">
        <f>SUM(E59:E61)</f>
        <v>512247678.04829478</v>
      </c>
      <c r="F62" s="17">
        <f>SUM(F59:F61)</f>
        <v>81691431.589860171</v>
      </c>
      <c r="G62" s="12">
        <f t="shared" si="16"/>
        <v>2035763344.5795219</v>
      </c>
      <c r="H62" s="16">
        <f>SUM(H59:H61)</f>
        <v>0</v>
      </c>
      <c r="I62" s="16">
        <f>SUM(I59:I61)</f>
        <v>0</v>
      </c>
      <c r="J62" s="16">
        <f>SUM(J59:J61)</f>
        <v>0</v>
      </c>
      <c r="K62" s="16">
        <f>SUM(K59:K61)</f>
        <v>0</v>
      </c>
      <c r="L62" s="17">
        <f>SUM(L59:L61)</f>
        <v>0</v>
      </c>
      <c r="M62" s="12">
        <f t="shared" si="18"/>
        <v>0</v>
      </c>
      <c r="N62" s="42"/>
    </row>
    <row r="63" spans="1:14" x14ac:dyDescent="0.2">
      <c r="A63" s="4"/>
      <c r="B63" s="16"/>
      <c r="C63" s="16"/>
      <c r="D63" s="16"/>
      <c r="E63" s="16"/>
      <c r="F63" s="17"/>
      <c r="G63" s="12"/>
      <c r="H63" s="16"/>
      <c r="I63" s="16"/>
      <c r="J63" s="16"/>
      <c r="K63" s="16"/>
      <c r="L63" s="17"/>
      <c r="M63" s="12"/>
      <c r="N63" s="42"/>
    </row>
    <row r="64" spans="1:14" x14ac:dyDescent="0.2">
      <c r="A64" s="4" t="s">
        <v>44</v>
      </c>
      <c r="B64" s="16">
        <f>B57+B62</f>
        <v>1509129735.3929982</v>
      </c>
      <c r="C64" s="16">
        <f>C57+C62</f>
        <v>937850526.31699252</v>
      </c>
      <c r="D64" s="16">
        <f>D57+D62</f>
        <v>208199655.51881117</v>
      </c>
      <c r="E64" s="16">
        <f>E57+E62</f>
        <v>942727083.83632195</v>
      </c>
      <c r="F64" s="17">
        <f>F57+F62</f>
        <v>150342750.93358746</v>
      </c>
      <c r="G64" s="12">
        <f>SUM(B64:F64)</f>
        <v>3748249751.9987111</v>
      </c>
      <c r="H64" s="16">
        <f>H57+H62</f>
        <v>0</v>
      </c>
      <c r="I64" s="16">
        <f>I57+I62</f>
        <v>0</v>
      </c>
      <c r="J64" s="16">
        <f>J57+J62</f>
        <v>0</v>
      </c>
      <c r="K64" s="16">
        <f>K57+K62</f>
        <v>0</v>
      </c>
      <c r="L64" s="17">
        <f>L57+L62</f>
        <v>0</v>
      </c>
      <c r="M64" s="12">
        <f>SUM(H64:L64)</f>
        <v>0</v>
      </c>
      <c r="N64" s="43">
        <f>G64+M64</f>
        <v>3748249751.9987111</v>
      </c>
    </row>
    <row r="65" spans="1:14" ht="13.5" thickBot="1" x14ac:dyDescent="0.25">
      <c r="A65" s="32"/>
      <c r="B65" s="33"/>
      <c r="C65" s="33"/>
      <c r="D65" s="33"/>
      <c r="E65" s="33"/>
      <c r="F65" s="34"/>
      <c r="G65" s="35"/>
      <c r="H65" s="33"/>
      <c r="I65" s="33"/>
      <c r="J65" s="33"/>
      <c r="K65" s="33"/>
      <c r="L65" s="34"/>
      <c r="M65" s="35"/>
      <c r="N65" s="46"/>
    </row>
  </sheetData>
  <mergeCells count="4">
    <mergeCell ref="A1:N1"/>
    <mergeCell ref="A2:N2"/>
    <mergeCell ref="B3:G3"/>
    <mergeCell ref="H3:M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G62"/>
  <sheetViews>
    <sheetView zoomScale="80" zoomScaleNormal="80" workbookViewId="0">
      <selection sqref="A1:G1"/>
    </sheetView>
  </sheetViews>
  <sheetFormatPr defaultColWidth="9.140625" defaultRowHeight="12.75" x14ac:dyDescent="0.2"/>
  <cols>
    <col min="1" max="1" width="60.85546875" style="1" customWidth="1"/>
    <col min="2" max="4" width="14.28515625" style="1" customWidth="1"/>
    <col min="5" max="5" width="17.7109375" style="1" customWidth="1"/>
    <col min="6" max="7" width="14.28515625" style="1" customWidth="1"/>
    <col min="8" max="16384" width="9.140625" style="1"/>
  </cols>
  <sheetData>
    <row r="1" spans="1:7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</row>
    <row r="2" spans="1:7" ht="15.75" thickBot="1" x14ac:dyDescent="0.25">
      <c r="A2" s="396" t="s">
        <v>177</v>
      </c>
      <c r="B2" s="396"/>
      <c r="C2" s="396"/>
      <c r="D2" s="396"/>
      <c r="E2" s="396"/>
      <c r="F2" s="396"/>
      <c r="G2" s="396"/>
    </row>
    <row r="3" spans="1:7" x14ac:dyDescent="0.2">
      <c r="A3" s="2"/>
      <c r="B3" s="2"/>
      <c r="C3" s="2"/>
      <c r="D3" s="2" t="s">
        <v>136</v>
      </c>
      <c r="E3" s="2" t="s">
        <v>137</v>
      </c>
      <c r="F3" s="2"/>
      <c r="G3" s="2"/>
    </row>
    <row r="4" spans="1:7" ht="13.5" thickBot="1" x14ac:dyDescent="0.25">
      <c r="A4" s="3" t="s">
        <v>1</v>
      </c>
      <c r="B4" s="3" t="s">
        <v>138</v>
      </c>
      <c r="C4" s="3" t="s">
        <v>137</v>
      </c>
      <c r="D4" s="3" t="s">
        <v>139</v>
      </c>
      <c r="E4" s="3" t="s">
        <v>139</v>
      </c>
      <c r="F4" s="3" t="s">
        <v>140</v>
      </c>
      <c r="G4" s="3" t="s">
        <v>8</v>
      </c>
    </row>
    <row r="5" spans="1:7" x14ac:dyDescent="0.2">
      <c r="A5" s="4"/>
      <c r="B5" s="5"/>
      <c r="C5" s="5"/>
      <c r="D5" s="5"/>
      <c r="E5" s="5"/>
      <c r="F5" s="6"/>
      <c r="G5" s="7"/>
    </row>
    <row r="6" spans="1:7" x14ac:dyDescent="0.2">
      <c r="A6" s="8" t="s">
        <v>245</v>
      </c>
      <c r="B6" s="5"/>
      <c r="C6" s="5"/>
      <c r="D6" s="5"/>
      <c r="E6" s="5"/>
      <c r="F6" s="9"/>
      <c r="G6" s="7"/>
    </row>
    <row r="7" spans="1:7" x14ac:dyDescent="0.2">
      <c r="A7" s="4"/>
      <c r="B7" s="5"/>
      <c r="C7" s="5"/>
      <c r="D7" s="5"/>
      <c r="E7" s="5"/>
      <c r="F7" s="9"/>
      <c r="G7" s="7"/>
    </row>
    <row r="8" spans="1:7" x14ac:dyDescent="0.2">
      <c r="A8" s="8" t="s">
        <v>9</v>
      </c>
      <c r="B8" s="10"/>
      <c r="C8" s="10"/>
      <c r="D8" s="10"/>
      <c r="E8" s="10"/>
      <c r="F8" s="11"/>
      <c r="G8" s="38">
        <v>3383.1724919342255</v>
      </c>
    </row>
    <row r="9" spans="1:7" x14ac:dyDescent="0.2">
      <c r="A9" s="8"/>
      <c r="B9" s="10"/>
      <c r="C9" s="10"/>
      <c r="D9" s="10"/>
      <c r="E9" s="10"/>
      <c r="F9" s="11"/>
      <c r="G9" s="12"/>
    </row>
    <row r="10" spans="1:7" x14ac:dyDescent="0.2">
      <c r="A10" s="4" t="s">
        <v>141</v>
      </c>
      <c r="B10" s="19">
        <v>0.99868699181807341</v>
      </c>
      <c r="C10" s="19">
        <v>1.3130081819265485E-3</v>
      </c>
      <c r="D10" s="19">
        <v>0</v>
      </c>
      <c r="E10" s="19">
        <v>0</v>
      </c>
      <c r="F10" s="20">
        <v>0</v>
      </c>
      <c r="G10" s="40">
        <f>SUM(B10:F10)</f>
        <v>1</v>
      </c>
    </row>
    <row r="11" spans="1:7" x14ac:dyDescent="0.2">
      <c r="A11" s="4" t="s">
        <v>109</v>
      </c>
      <c r="B11" s="16">
        <f>B10*$G$8</f>
        <v>3378.7303587714468</v>
      </c>
      <c r="C11" s="16">
        <f>C10*$G$8</f>
        <v>4.4421331627784681</v>
      </c>
      <c r="D11" s="16">
        <f>D10*$G$8</f>
        <v>0</v>
      </c>
      <c r="E11" s="16">
        <f>E10*$G$8</f>
        <v>0</v>
      </c>
      <c r="F11" s="17">
        <f>F10*$G$8</f>
        <v>0</v>
      </c>
      <c r="G11" s="12">
        <f>SUM(B11:F11)</f>
        <v>3383.1724919342255</v>
      </c>
    </row>
    <row r="12" spans="1:7" x14ac:dyDescent="0.2">
      <c r="A12" s="4" t="s">
        <v>142</v>
      </c>
      <c r="B12" s="16">
        <f t="shared" ref="B12:G12" si="0">B11/12</f>
        <v>281.56086323095388</v>
      </c>
      <c r="C12" s="16">
        <f t="shared" si="0"/>
        <v>0.37017776356487236</v>
      </c>
      <c r="D12" s="16">
        <f t="shared" si="0"/>
        <v>0</v>
      </c>
      <c r="E12" s="16">
        <f t="shared" si="0"/>
        <v>0</v>
      </c>
      <c r="F12" s="17">
        <f t="shared" si="0"/>
        <v>0</v>
      </c>
      <c r="G12" s="12">
        <f t="shared" si="0"/>
        <v>281.93104099451881</v>
      </c>
    </row>
    <row r="13" spans="1:7" x14ac:dyDescent="0.2">
      <c r="A13" s="4"/>
      <c r="B13" s="16"/>
      <c r="C13" s="16"/>
      <c r="D13" s="16"/>
      <c r="E13" s="16"/>
      <c r="F13" s="17"/>
      <c r="G13" s="12"/>
    </row>
    <row r="14" spans="1:7" x14ac:dyDescent="0.2">
      <c r="A14" s="4" t="s">
        <v>151</v>
      </c>
      <c r="B14" s="19">
        <v>1</v>
      </c>
      <c r="C14" s="19">
        <v>1</v>
      </c>
      <c r="D14" s="19"/>
      <c r="E14" s="19"/>
      <c r="F14" s="20"/>
      <c r="G14" s="12"/>
    </row>
    <row r="15" spans="1:7" x14ac:dyDescent="0.2">
      <c r="A15" s="4" t="s">
        <v>152</v>
      </c>
      <c r="B15" s="19">
        <v>0</v>
      </c>
      <c r="C15" s="19">
        <v>0</v>
      </c>
      <c r="D15" s="19"/>
      <c r="E15" s="19"/>
      <c r="F15" s="20"/>
      <c r="G15" s="12"/>
    </row>
    <row r="16" spans="1:7" x14ac:dyDescent="0.2">
      <c r="A16" s="4"/>
      <c r="B16" s="5"/>
      <c r="C16" s="5"/>
      <c r="D16" s="5"/>
      <c r="E16" s="5"/>
      <c r="F16" s="9"/>
      <c r="G16" s="15"/>
    </row>
    <row r="17" spans="1:7" x14ac:dyDescent="0.2">
      <c r="A17" s="4" t="s">
        <v>153</v>
      </c>
      <c r="B17" s="16">
        <f>B14*B$11</f>
        <v>3378.7303587714468</v>
      </c>
      <c r="C17" s="16">
        <f t="shared" ref="C17:F17" si="1">C14*C$11</f>
        <v>4.4421331627784681</v>
      </c>
      <c r="D17" s="16">
        <f t="shared" si="1"/>
        <v>0</v>
      </c>
      <c r="E17" s="16">
        <f t="shared" si="1"/>
        <v>0</v>
      </c>
      <c r="F17" s="17">
        <f t="shared" si="1"/>
        <v>0</v>
      </c>
      <c r="G17" s="12">
        <f>SUM(B17:F17)</f>
        <v>3383.1724919342255</v>
      </c>
    </row>
    <row r="18" spans="1:7" x14ac:dyDescent="0.2">
      <c r="A18" s="4" t="s">
        <v>154</v>
      </c>
      <c r="B18" s="16">
        <f t="shared" ref="B18:F18" si="2">B15*B$11</f>
        <v>0</v>
      </c>
      <c r="C18" s="16">
        <f t="shared" si="2"/>
        <v>0</v>
      </c>
      <c r="D18" s="16">
        <f t="shared" si="2"/>
        <v>0</v>
      </c>
      <c r="E18" s="16">
        <f t="shared" si="2"/>
        <v>0</v>
      </c>
      <c r="F18" s="17">
        <f t="shared" si="2"/>
        <v>0</v>
      </c>
      <c r="G18" s="12">
        <f>SUM(B18:F18)</f>
        <v>0</v>
      </c>
    </row>
    <row r="19" spans="1:7" x14ac:dyDescent="0.2">
      <c r="A19" s="4"/>
      <c r="B19" s="5"/>
      <c r="C19" s="5"/>
      <c r="D19" s="5"/>
      <c r="E19" s="5"/>
      <c r="F19" s="9"/>
      <c r="G19" s="15"/>
    </row>
    <row r="20" spans="1:7" x14ac:dyDescent="0.2">
      <c r="A20" s="8" t="s">
        <v>119</v>
      </c>
      <c r="B20" s="19">
        <v>0.99644946549822766</v>
      </c>
      <c r="C20" s="19">
        <v>3.5505345017723322E-3</v>
      </c>
      <c r="D20" s="19"/>
      <c r="E20" s="19"/>
      <c r="F20" s="20"/>
      <c r="G20" s="40">
        <f>SUM(B20:F20)</f>
        <v>1</v>
      </c>
    </row>
    <row r="21" spans="1:7" x14ac:dyDescent="0.2">
      <c r="A21" s="4" t="s">
        <v>13</v>
      </c>
      <c r="B21" s="18">
        <f>B20*$G$21</f>
        <v>15148229.219036549</v>
      </c>
      <c r="C21" s="18">
        <f>C20*$G$21</f>
        <v>53975.9539697808</v>
      </c>
      <c r="D21" s="18">
        <f>D20*$G$21</f>
        <v>0</v>
      </c>
      <c r="E21" s="18">
        <f>E20*$G$21</f>
        <v>0</v>
      </c>
      <c r="F21" s="58">
        <f>F20*$G$21</f>
        <v>0</v>
      </c>
      <c r="G21" s="12">
        <f>SUM(G22:G23)</f>
        <v>15202205.17300633</v>
      </c>
    </row>
    <row r="22" spans="1:7" x14ac:dyDescent="0.2">
      <c r="A22" s="4" t="s">
        <v>14</v>
      </c>
      <c r="B22" s="18">
        <v>6218719.4728008844</v>
      </c>
      <c r="C22" s="18">
        <v>34276.31381225901</v>
      </c>
      <c r="D22" s="18">
        <v>0</v>
      </c>
      <c r="E22" s="18">
        <v>0</v>
      </c>
      <c r="F22" s="58">
        <v>0</v>
      </c>
      <c r="G22" s="38">
        <v>6252995.786613143</v>
      </c>
    </row>
    <row r="23" spans="1:7" x14ac:dyDescent="0.2">
      <c r="A23" s="4" t="s">
        <v>15</v>
      </c>
      <c r="B23" s="18">
        <v>8929509.7462356668</v>
      </c>
      <c r="C23" s="18">
        <v>19699.640157521644</v>
      </c>
      <c r="D23" s="18">
        <v>0</v>
      </c>
      <c r="E23" s="18">
        <v>0</v>
      </c>
      <c r="F23" s="58">
        <v>0</v>
      </c>
      <c r="G23" s="38">
        <v>8949209.3863931876</v>
      </c>
    </row>
    <row r="24" spans="1:7" x14ac:dyDescent="0.2">
      <c r="A24" s="4"/>
      <c r="B24" s="5"/>
      <c r="C24" s="5"/>
      <c r="D24" s="5"/>
      <c r="E24" s="5"/>
      <c r="F24" s="9"/>
      <c r="G24" s="15"/>
    </row>
    <row r="25" spans="1:7" x14ac:dyDescent="0.2">
      <c r="A25" s="8" t="s">
        <v>16</v>
      </c>
      <c r="B25" s="5"/>
      <c r="C25" s="5"/>
      <c r="D25" s="5"/>
      <c r="E25" s="5"/>
      <c r="F25" s="9"/>
      <c r="G25" s="15"/>
    </row>
    <row r="26" spans="1:7" x14ac:dyDescent="0.2">
      <c r="A26" s="4" t="s">
        <v>17</v>
      </c>
      <c r="B26" s="19">
        <v>1.095640560304288E-2</v>
      </c>
      <c r="C26" s="19">
        <v>1.5420544069706462E-2</v>
      </c>
      <c r="D26" s="19"/>
      <c r="E26" s="19"/>
      <c r="F26" s="20"/>
      <c r="G26" s="15"/>
    </row>
    <row r="27" spans="1:7" x14ac:dyDescent="0.2">
      <c r="A27" s="4" t="s">
        <v>120</v>
      </c>
      <c r="B27" s="19">
        <v>1.0794167777614645E-2</v>
      </c>
      <c r="C27" s="19">
        <v>1.5364381886453232E-2</v>
      </c>
      <c r="D27" s="19"/>
      <c r="E27" s="19"/>
      <c r="F27" s="20"/>
      <c r="G27" s="15"/>
    </row>
    <row r="28" spans="1:7" x14ac:dyDescent="0.2">
      <c r="A28" s="4" t="s">
        <v>121</v>
      </c>
      <c r="B28" s="19">
        <v>0</v>
      </c>
      <c r="C28" s="19">
        <v>0</v>
      </c>
      <c r="D28" s="19"/>
      <c r="E28" s="19"/>
      <c r="F28" s="20"/>
      <c r="G28" s="15"/>
    </row>
    <row r="29" spans="1:7" x14ac:dyDescent="0.2">
      <c r="A29" s="4" t="s">
        <v>150</v>
      </c>
      <c r="B29" s="19">
        <v>1.0749810221831867E-2</v>
      </c>
      <c r="C29" s="19">
        <v>1.2531351962912659E-2</v>
      </c>
      <c r="D29" s="19"/>
      <c r="E29" s="19"/>
      <c r="F29" s="20"/>
      <c r="G29" s="15"/>
    </row>
    <row r="30" spans="1:7" x14ac:dyDescent="0.2">
      <c r="A30" s="4" t="s">
        <v>20</v>
      </c>
      <c r="B30" s="19">
        <v>8.6779087695054193E-3</v>
      </c>
      <c r="C30" s="19">
        <v>2.503925950119984E-2</v>
      </c>
      <c r="D30" s="19"/>
      <c r="E30" s="19"/>
      <c r="F30" s="20"/>
      <c r="G30" s="15"/>
    </row>
    <row r="31" spans="1:7" x14ac:dyDescent="0.2">
      <c r="A31" s="4"/>
      <c r="B31" s="5"/>
      <c r="C31" s="5"/>
      <c r="D31" s="5"/>
      <c r="E31" s="5"/>
      <c r="F31" s="9"/>
      <c r="G31" s="15"/>
    </row>
    <row r="32" spans="1:7" x14ac:dyDescent="0.2">
      <c r="A32" s="8" t="s">
        <v>34</v>
      </c>
      <c r="B32" s="5"/>
      <c r="C32" s="5"/>
      <c r="D32" s="5"/>
      <c r="E32" s="5"/>
      <c r="F32" s="9"/>
      <c r="G32" s="15"/>
    </row>
    <row r="33" spans="1:7" x14ac:dyDescent="0.2">
      <c r="A33" s="4" t="s">
        <v>19</v>
      </c>
      <c r="B33" s="19">
        <v>0.41602840155839277</v>
      </c>
      <c r="C33" s="19">
        <v>0.6527172408334645</v>
      </c>
      <c r="D33" s="19"/>
      <c r="E33" s="19"/>
      <c r="F33" s="20"/>
      <c r="G33" s="15"/>
    </row>
    <row r="34" spans="1:7" x14ac:dyDescent="0.2">
      <c r="A34" s="4" t="s">
        <v>246</v>
      </c>
      <c r="B34" s="19">
        <v>0.22402774465320791</v>
      </c>
      <c r="C34" s="19">
        <v>-0.28100040283307759</v>
      </c>
      <c r="D34" s="19"/>
      <c r="E34" s="19"/>
      <c r="F34" s="20"/>
      <c r="G34" s="15"/>
    </row>
    <row r="35" spans="1:7" x14ac:dyDescent="0.2">
      <c r="A35" s="4" t="s">
        <v>35</v>
      </c>
      <c r="B35" s="23">
        <v>0.35994385378839927</v>
      </c>
      <c r="C35" s="23">
        <v>0.62828316199961309</v>
      </c>
      <c r="D35" s="23"/>
      <c r="E35" s="23"/>
      <c r="F35" s="24"/>
      <c r="G35" s="15"/>
    </row>
    <row r="36" spans="1:7" x14ac:dyDescent="0.2">
      <c r="A36" s="4" t="s">
        <v>36</v>
      </c>
      <c r="B36" s="28">
        <f>SUM(B33:B35)</f>
        <v>1</v>
      </c>
      <c r="C36" s="28">
        <f t="shared" ref="C36:F36" si="3">SUM(C33:C35)</f>
        <v>1</v>
      </c>
      <c r="D36" s="28">
        <f t="shared" si="3"/>
        <v>0</v>
      </c>
      <c r="E36" s="28">
        <f t="shared" si="3"/>
        <v>0</v>
      </c>
      <c r="F36" s="59">
        <f t="shared" si="3"/>
        <v>0</v>
      </c>
      <c r="G36" s="15"/>
    </row>
    <row r="37" spans="1:7" x14ac:dyDescent="0.2">
      <c r="A37" s="4"/>
      <c r="B37" s="19"/>
      <c r="C37" s="19"/>
      <c r="D37" s="19"/>
      <c r="E37" s="19"/>
      <c r="F37" s="20"/>
      <c r="G37" s="15"/>
    </row>
    <row r="38" spans="1:7" x14ac:dyDescent="0.2">
      <c r="A38" s="4" t="s">
        <v>37</v>
      </c>
      <c r="B38" s="19">
        <v>0.45764282546926677</v>
      </c>
      <c r="C38" s="19">
        <v>0.9330629886614038</v>
      </c>
      <c r="D38" s="19"/>
      <c r="E38" s="19"/>
      <c r="F38" s="20"/>
      <c r="G38" s="15"/>
    </row>
    <row r="39" spans="1:7" x14ac:dyDescent="0.2">
      <c r="A39" s="4" t="s">
        <v>247</v>
      </c>
      <c r="B39" s="19">
        <v>0.2801966515097139</v>
      </c>
      <c r="C39" s="19">
        <v>-1.1132292540390862</v>
      </c>
      <c r="D39" s="19"/>
      <c r="E39" s="19"/>
      <c r="F39" s="20"/>
      <c r="G39" s="15"/>
    </row>
    <row r="40" spans="1:7" x14ac:dyDescent="0.2">
      <c r="A40" s="4" t="s">
        <v>38</v>
      </c>
      <c r="B40" s="23">
        <v>0.26216052302101944</v>
      </c>
      <c r="C40" s="23">
        <v>1.1801662653776825</v>
      </c>
      <c r="D40" s="23"/>
      <c r="E40" s="23"/>
      <c r="F40" s="24"/>
      <c r="G40" s="15"/>
    </row>
    <row r="41" spans="1:7" x14ac:dyDescent="0.2">
      <c r="A41" s="4" t="s">
        <v>39</v>
      </c>
      <c r="B41" s="28">
        <f>SUM(B38:B40)</f>
        <v>1</v>
      </c>
      <c r="C41" s="28">
        <f t="shared" ref="C41:F41" si="4">SUM(C38:C40)</f>
        <v>1</v>
      </c>
      <c r="D41" s="28">
        <f t="shared" si="4"/>
        <v>0</v>
      </c>
      <c r="E41" s="28">
        <f t="shared" si="4"/>
        <v>0</v>
      </c>
      <c r="F41" s="59">
        <f t="shared" si="4"/>
        <v>0</v>
      </c>
      <c r="G41" s="15"/>
    </row>
    <row r="42" spans="1:7" x14ac:dyDescent="0.2">
      <c r="A42" s="4"/>
      <c r="B42" s="5"/>
      <c r="C42" s="5"/>
      <c r="D42" s="5"/>
      <c r="E42" s="5"/>
      <c r="F42" s="9"/>
      <c r="G42" s="15"/>
    </row>
    <row r="43" spans="1:7" x14ac:dyDescent="0.2">
      <c r="A43" s="8" t="s">
        <v>40</v>
      </c>
      <c r="B43" s="5"/>
      <c r="C43" s="5"/>
      <c r="D43" s="5"/>
      <c r="E43" s="5"/>
      <c r="F43" s="9"/>
      <c r="G43" s="15"/>
    </row>
    <row r="44" spans="1:7" x14ac:dyDescent="0.2">
      <c r="A44" s="4" t="s">
        <v>17</v>
      </c>
      <c r="B44" s="16">
        <f>B21*B26</f>
        <v>165970.14349162992</v>
      </c>
      <c r="C44" s="16">
        <f>C21*C26</f>
        <v>832.33857689545232</v>
      </c>
      <c r="D44" s="16">
        <f>D21*D26</f>
        <v>0</v>
      </c>
      <c r="E44" s="16">
        <f>E21*E26</f>
        <v>0</v>
      </c>
      <c r="F44" s="17">
        <f>F21*F26</f>
        <v>0</v>
      </c>
      <c r="G44" s="12">
        <f>SUM(B44:F44)</f>
        <v>166802.48206852537</v>
      </c>
    </row>
    <row r="45" spans="1:7" x14ac:dyDescent="0.2">
      <c r="A45" s="4" t="s">
        <v>120</v>
      </c>
      <c r="B45" s="16">
        <f>B21*B27</f>
        <v>163512.52772404498</v>
      </c>
      <c r="C45" s="16">
        <f>C21*C27</f>
        <v>829.30716947733356</v>
      </c>
      <c r="D45" s="16">
        <f>D21*D27</f>
        <v>0</v>
      </c>
      <c r="E45" s="16">
        <f>E21*E27</f>
        <v>0</v>
      </c>
      <c r="F45" s="17">
        <f>F21*F27</f>
        <v>0</v>
      </c>
      <c r="G45" s="12">
        <f>SUM(B45:F45)</f>
        <v>164341.83489352232</v>
      </c>
    </row>
    <row r="46" spans="1:7" x14ac:dyDescent="0.2">
      <c r="A46" s="4" t="s">
        <v>121</v>
      </c>
      <c r="B46" s="16">
        <f t="shared" ref="B46:F48" si="5">B21*B28</f>
        <v>0</v>
      </c>
      <c r="C46" s="16">
        <f t="shared" si="5"/>
        <v>0</v>
      </c>
      <c r="D46" s="16">
        <f t="shared" si="5"/>
        <v>0</v>
      </c>
      <c r="E46" s="16">
        <f t="shared" si="5"/>
        <v>0</v>
      </c>
      <c r="F46" s="17">
        <f t="shared" si="5"/>
        <v>0</v>
      </c>
      <c r="G46" s="12">
        <f>SUM(B46:F46)</f>
        <v>0</v>
      </c>
    </row>
    <row r="47" spans="1:7" x14ac:dyDescent="0.2">
      <c r="A47" s="4" t="s">
        <v>150</v>
      </c>
      <c r="B47" s="16">
        <f t="shared" si="5"/>
        <v>66850.054155419828</v>
      </c>
      <c r="C47" s="16">
        <f t="shared" si="5"/>
        <v>429.5285523726622</v>
      </c>
      <c r="D47" s="16">
        <f t="shared" si="5"/>
        <v>0</v>
      </c>
      <c r="E47" s="16">
        <f t="shared" si="5"/>
        <v>0</v>
      </c>
      <c r="F47" s="17">
        <f t="shared" si="5"/>
        <v>0</v>
      </c>
      <c r="G47" s="12">
        <f>SUM(B47:F47)</f>
        <v>67279.582707792491</v>
      </c>
    </row>
    <row r="48" spans="1:7" x14ac:dyDescent="0.2">
      <c r="A48" s="4" t="s">
        <v>20</v>
      </c>
      <c r="B48" s="16">
        <f t="shared" si="5"/>
        <v>77489.470934242607</v>
      </c>
      <c r="C48" s="16">
        <f t="shared" si="5"/>
        <v>493.26440198444175</v>
      </c>
      <c r="D48" s="16">
        <f t="shared" si="5"/>
        <v>0</v>
      </c>
      <c r="E48" s="16">
        <f t="shared" si="5"/>
        <v>0</v>
      </c>
      <c r="F48" s="17">
        <f t="shared" si="5"/>
        <v>0</v>
      </c>
      <c r="G48" s="12">
        <f>SUM(B48:F48)</f>
        <v>77982.735336227051</v>
      </c>
    </row>
    <row r="49" spans="1:7" x14ac:dyDescent="0.2">
      <c r="A49" s="4"/>
      <c r="B49" s="5"/>
      <c r="C49" s="5"/>
      <c r="D49" s="5"/>
      <c r="E49" s="5"/>
      <c r="F49" s="9"/>
      <c r="G49" s="15"/>
    </row>
    <row r="50" spans="1:7" x14ac:dyDescent="0.2">
      <c r="A50" s="8" t="s">
        <v>41</v>
      </c>
      <c r="B50" s="5"/>
      <c r="C50" s="5"/>
      <c r="D50" s="5"/>
      <c r="E50" s="5"/>
      <c r="F50" s="9"/>
      <c r="G50" s="15"/>
    </row>
    <row r="51" spans="1:7" x14ac:dyDescent="0.2">
      <c r="A51" s="4" t="s">
        <v>19</v>
      </c>
      <c r="B51" s="16">
        <f>B33*B$22</f>
        <v>2587163.9220094029</v>
      </c>
      <c r="C51" s="16">
        <f t="shared" ref="C51:F53" si="6">C33*C$22</f>
        <v>22372.740977479669</v>
      </c>
      <c r="D51" s="16">
        <f t="shared" si="6"/>
        <v>0</v>
      </c>
      <c r="E51" s="16">
        <f t="shared" si="6"/>
        <v>0</v>
      </c>
      <c r="F51" s="17">
        <f t="shared" si="6"/>
        <v>0</v>
      </c>
      <c r="G51" s="12">
        <f t="shared" ref="G51:G54" si="7">SUM(B51:F51)</f>
        <v>2609536.6629868825</v>
      </c>
    </row>
    <row r="52" spans="1:7" x14ac:dyDescent="0.2">
      <c r="A52" s="4" t="s">
        <v>246</v>
      </c>
      <c r="B52" s="16">
        <f>B34*B$22</f>
        <v>1393165.6981225682</v>
      </c>
      <c r="C52" s="16">
        <f t="shared" si="6"/>
        <v>-9631.6579888777633</v>
      </c>
      <c r="D52" s="16">
        <f t="shared" si="6"/>
        <v>0</v>
      </c>
      <c r="E52" s="16">
        <f t="shared" si="6"/>
        <v>0</v>
      </c>
      <c r="F52" s="17">
        <f t="shared" si="6"/>
        <v>0</v>
      </c>
      <c r="G52" s="12">
        <f t="shared" si="7"/>
        <v>1383534.0401336905</v>
      </c>
    </row>
    <row r="53" spans="1:7" x14ac:dyDescent="0.2">
      <c r="A53" s="4" t="s">
        <v>35</v>
      </c>
      <c r="B53" s="29">
        <f>B35*B$22</f>
        <v>2238389.8526689131</v>
      </c>
      <c r="C53" s="29">
        <f t="shared" si="6"/>
        <v>21535.230823657104</v>
      </c>
      <c r="D53" s="29">
        <f t="shared" si="6"/>
        <v>0</v>
      </c>
      <c r="E53" s="29">
        <f t="shared" si="6"/>
        <v>0</v>
      </c>
      <c r="F53" s="30">
        <f t="shared" si="6"/>
        <v>0</v>
      </c>
      <c r="G53" s="31">
        <f t="shared" si="7"/>
        <v>2259925.0834925701</v>
      </c>
    </row>
    <row r="54" spans="1:7" x14ac:dyDescent="0.2">
      <c r="A54" s="4" t="s">
        <v>36</v>
      </c>
      <c r="B54" s="16">
        <f>SUM(B51:B53)</f>
        <v>6218719.4728008844</v>
      </c>
      <c r="C54" s="16">
        <f>SUM(C51:C53)</f>
        <v>34276.31381225901</v>
      </c>
      <c r="D54" s="16">
        <f>SUM(D51:D53)</f>
        <v>0</v>
      </c>
      <c r="E54" s="16">
        <f>SUM(E51:E53)</f>
        <v>0</v>
      </c>
      <c r="F54" s="17">
        <f>SUM(F51:F53)</f>
        <v>0</v>
      </c>
      <c r="G54" s="12">
        <f t="shared" si="7"/>
        <v>6252995.786613143</v>
      </c>
    </row>
    <row r="55" spans="1:7" x14ac:dyDescent="0.2">
      <c r="A55" s="4"/>
      <c r="B55" s="16"/>
      <c r="C55" s="16"/>
      <c r="D55" s="16"/>
      <c r="E55" s="16"/>
      <c r="F55" s="17"/>
      <c r="G55" s="12"/>
    </row>
    <row r="56" spans="1:7" x14ac:dyDescent="0.2">
      <c r="A56" s="4" t="s">
        <v>37</v>
      </c>
      <c r="B56" s="16">
        <f>B38*B$23</f>
        <v>4086526.0703226458</v>
      </c>
      <c r="C56" s="16">
        <f t="shared" ref="C56:F58" si="8">C38*C$23</f>
        <v>18381.005120931353</v>
      </c>
      <c r="D56" s="16">
        <f t="shared" si="8"/>
        <v>0</v>
      </c>
      <c r="E56" s="16">
        <f t="shared" si="8"/>
        <v>0</v>
      </c>
      <c r="F56" s="17">
        <f t="shared" si="8"/>
        <v>0</v>
      </c>
      <c r="G56" s="12">
        <f t="shared" ref="G56:G59" si="9">SUM(B56:F56)</f>
        <v>4104907.075443577</v>
      </c>
    </row>
    <row r="57" spans="1:7" x14ac:dyDescent="0.2">
      <c r="A57" s="4" t="s">
        <v>247</v>
      </c>
      <c r="B57" s="16">
        <f>B39*B$23</f>
        <v>2502018.7305185888</v>
      </c>
      <c r="C57" s="16">
        <f t="shared" si="8"/>
        <v>-21930.215717396248</v>
      </c>
      <c r="D57" s="16">
        <f t="shared" si="8"/>
        <v>0</v>
      </c>
      <c r="E57" s="16">
        <f t="shared" si="8"/>
        <v>0</v>
      </c>
      <c r="F57" s="17">
        <f t="shared" si="8"/>
        <v>0</v>
      </c>
      <c r="G57" s="12">
        <f t="shared" si="9"/>
        <v>2480088.5148011926</v>
      </c>
    </row>
    <row r="58" spans="1:7" x14ac:dyDescent="0.2">
      <c r="A58" s="4" t="s">
        <v>38</v>
      </c>
      <c r="B58" s="29">
        <f>B40*B$23</f>
        <v>2340964.9453944331</v>
      </c>
      <c r="C58" s="29">
        <f t="shared" si="8"/>
        <v>23248.850753986542</v>
      </c>
      <c r="D58" s="29">
        <f t="shared" si="8"/>
        <v>0</v>
      </c>
      <c r="E58" s="29">
        <f t="shared" si="8"/>
        <v>0</v>
      </c>
      <c r="F58" s="30">
        <f t="shared" si="8"/>
        <v>0</v>
      </c>
      <c r="G58" s="31">
        <f t="shared" si="9"/>
        <v>2364213.7961484198</v>
      </c>
    </row>
    <row r="59" spans="1:7" x14ac:dyDescent="0.2">
      <c r="A59" s="4" t="s">
        <v>39</v>
      </c>
      <c r="B59" s="16">
        <f>SUM(B56:B58)</f>
        <v>8929509.7462356687</v>
      </c>
      <c r="C59" s="16">
        <f>SUM(C56:C58)</f>
        <v>19699.640157521648</v>
      </c>
      <c r="D59" s="16">
        <f>SUM(D56:D58)</f>
        <v>0</v>
      </c>
      <c r="E59" s="16">
        <f>SUM(E56:E58)</f>
        <v>0</v>
      </c>
      <c r="F59" s="17">
        <f>SUM(F56:F58)</f>
        <v>0</v>
      </c>
      <c r="G59" s="12">
        <f t="shared" si="9"/>
        <v>8949209.3863931894</v>
      </c>
    </row>
    <row r="60" spans="1:7" x14ac:dyDescent="0.2">
      <c r="A60" s="4"/>
      <c r="B60" s="16"/>
      <c r="C60" s="16"/>
      <c r="D60" s="16"/>
      <c r="E60" s="16"/>
      <c r="F60" s="17"/>
      <c r="G60" s="12"/>
    </row>
    <row r="61" spans="1:7" x14ac:dyDescent="0.2">
      <c r="A61" s="4" t="s">
        <v>44</v>
      </c>
      <c r="B61" s="16">
        <f>B54+B59</f>
        <v>15148229.219036553</v>
      </c>
      <c r="C61" s="16">
        <f>C54+C59</f>
        <v>53975.953969780661</v>
      </c>
      <c r="D61" s="16">
        <f>D54+D59</f>
        <v>0</v>
      </c>
      <c r="E61" s="16">
        <f>E54+E59</f>
        <v>0</v>
      </c>
      <c r="F61" s="17">
        <f>F54+F59</f>
        <v>0</v>
      </c>
      <c r="G61" s="12">
        <f>SUM(B61:F61)</f>
        <v>15202205.173006333</v>
      </c>
    </row>
    <row r="62" spans="1:7" ht="13.5" thickBot="1" x14ac:dyDescent="0.25">
      <c r="A62" s="32"/>
      <c r="B62" s="33"/>
      <c r="C62" s="33"/>
      <c r="D62" s="33"/>
      <c r="E62" s="33"/>
      <c r="F62" s="34"/>
      <c r="G62" s="35"/>
    </row>
  </sheetData>
  <mergeCells count="2">
    <mergeCell ref="A1:G1"/>
    <mergeCell ref="A2:G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G62"/>
  <sheetViews>
    <sheetView zoomScale="80" zoomScaleNormal="80" workbookViewId="0">
      <selection sqref="A1:G1"/>
    </sheetView>
  </sheetViews>
  <sheetFormatPr defaultColWidth="9.140625" defaultRowHeight="12.75" x14ac:dyDescent="0.2"/>
  <cols>
    <col min="1" max="1" width="60.85546875" style="1" customWidth="1"/>
    <col min="2" max="4" width="14.28515625" style="1" customWidth="1"/>
    <col min="5" max="5" width="17.7109375" style="1" customWidth="1"/>
    <col min="6" max="7" width="14.28515625" style="1" customWidth="1"/>
    <col min="8" max="16384" width="9.140625" style="1"/>
  </cols>
  <sheetData>
    <row r="1" spans="1:7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</row>
    <row r="2" spans="1:7" ht="15.75" thickBot="1" x14ac:dyDescent="0.25">
      <c r="A2" s="396" t="s">
        <v>176</v>
      </c>
      <c r="B2" s="396"/>
      <c r="C2" s="396"/>
      <c r="D2" s="396"/>
      <c r="E2" s="396"/>
      <c r="F2" s="396"/>
      <c r="G2" s="396"/>
    </row>
    <row r="3" spans="1:7" x14ac:dyDescent="0.2">
      <c r="A3" s="2"/>
      <c r="B3" s="2"/>
      <c r="C3" s="2"/>
      <c r="D3" s="2" t="s">
        <v>136</v>
      </c>
      <c r="E3" s="2" t="s">
        <v>137</v>
      </c>
      <c r="F3" s="2"/>
      <c r="G3" s="2"/>
    </row>
    <row r="4" spans="1:7" ht="13.5" thickBot="1" x14ac:dyDescent="0.25">
      <c r="A4" s="3" t="s">
        <v>1</v>
      </c>
      <c r="B4" s="3" t="s">
        <v>138</v>
      </c>
      <c r="C4" s="3" t="s">
        <v>137</v>
      </c>
      <c r="D4" s="3" t="s">
        <v>139</v>
      </c>
      <c r="E4" s="3" t="s">
        <v>139</v>
      </c>
      <c r="F4" s="3" t="s">
        <v>140</v>
      </c>
      <c r="G4" s="3" t="s">
        <v>8</v>
      </c>
    </row>
    <row r="5" spans="1:7" x14ac:dyDescent="0.2">
      <c r="A5" s="4"/>
      <c r="B5" s="5"/>
      <c r="C5" s="5"/>
      <c r="D5" s="5"/>
      <c r="E5" s="5"/>
      <c r="F5" s="6"/>
      <c r="G5" s="7"/>
    </row>
    <row r="6" spans="1:7" x14ac:dyDescent="0.2">
      <c r="A6" s="8" t="s">
        <v>245</v>
      </c>
      <c r="B6" s="5"/>
      <c r="C6" s="5"/>
      <c r="D6" s="5"/>
      <c r="E6" s="5"/>
      <c r="F6" s="9"/>
      <c r="G6" s="7"/>
    </row>
    <row r="7" spans="1:7" x14ac:dyDescent="0.2">
      <c r="A7" s="4"/>
      <c r="B7" s="5"/>
      <c r="C7" s="5"/>
      <c r="D7" s="5"/>
      <c r="E7" s="5"/>
      <c r="F7" s="9"/>
      <c r="G7" s="7"/>
    </row>
    <row r="8" spans="1:7" x14ac:dyDescent="0.2">
      <c r="A8" s="8" t="s">
        <v>9</v>
      </c>
      <c r="B8" s="10"/>
      <c r="C8" s="10"/>
      <c r="D8" s="10"/>
      <c r="E8" s="10"/>
      <c r="F8" s="11"/>
      <c r="G8" s="38">
        <v>665.04133455989825</v>
      </c>
    </row>
    <row r="9" spans="1:7" x14ac:dyDescent="0.2">
      <c r="A9" s="8"/>
      <c r="B9" s="10"/>
      <c r="C9" s="10"/>
      <c r="D9" s="10"/>
      <c r="E9" s="10"/>
      <c r="F9" s="11"/>
      <c r="G9" s="12"/>
    </row>
    <row r="10" spans="1:7" x14ac:dyDescent="0.2">
      <c r="A10" s="4" t="s">
        <v>141</v>
      </c>
      <c r="B10" s="19">
        <v>0.9918936614703816</v>
      </c>
      <c r="C10" s="19">
        <v>8.1063385296183885E-3</v>
      </c>
      <c r="D10" s="19">
        <v>0</v>
      </c>
      <c r="E10" s="19">
        <v>0</v>
      </c>
      <c r="F10" s="20">
        <v>0</v>
      </c>
      <c r="G10" s="40">
        <f>SUM(B10:F10)</f>
        <v>1</v>
      </c>
    </row>
    <row r="11" spans="1:7" x14ac:dyDescent="0.2">
      <c r="A11" s="4" t="s">
        <v>109</v>
      </c>
      <c r="B11" s="16">
        <f>B10*$G$8</f>
        <v>659.65028436576654</v>
      </c>
      <c r="C11" s="16">
        <f>C10*$G$8</f>
        <v>5.3910501941317364</v>
      </c>
      <c r="D11" s="16">
        <f>D10*$G$8</f>
        <v>0</v>
      </c>
      <c r="E11" s="16">
        <f>E10*$G$8</f>
        <v>0</v>
      </c>
      <c r="F11" s="17">
        <f>F10*$G$8</f>
        <v>0</v>
      </c>
      <c r="G11" s="12">
        <f>SUM(B11:F11)</f>
        <v>665.04133455989825</v>
      </c>
    </row>
    <row r="12" spans="1:7" x14ac:dyDescent="0.2">
      <c r="A12" s="4" t="s">
        <v>142</v>
      </c>
      <c r="B12" s="16">
        <f t="shared" ref="B12:G12" si="0">B11/12</f>
        <v>54.970857030480545</v>
      </c>
      <c r="C12" s="16">
        <f t="shared" si="0"/>
        <v>0.44925418284431134</v>
      </c>
      <c r="D12" s="16">
        <f t="shared" si="0"/>
        <v>0</v>
      </c>
      <c r="E12" s="16">
        <f t="shared" si="0"/>
        <v>0</v>
      </c>
      <c r="F12" s="17">
        <f t="shared" si="0"/>
        <v>0</v>
      </c>
      <c r="G12" s="12">
        <f t="shared" si="0"/>
        <v>55.420111213324851</v>
      </c>
    </row>
    <row r="13" spans="1:7" x14ac:dyDescent="0.2">
      <c r="A13" s="4"/>
      <c r="B13" s="16"/>
      <c r="C13" s="16"/>
      <c r="D13" s="16"/>
      <c r="E13" s="16"/>
      <c r="F13" s="17"/>
      <c r="G13" s="12"/>
    </row>
    <row r="14" spans="1:7" x14ac:dyDescent="0.2">
      <c r="A14" s="4" t="s">
        <v>151</v>
      </c>
      <c r="B14" s="19">
        <v>1</v>
      </c>
      <c r="C14" s="19">
        <v>1</v>
      </c>
      <c r="D14" s="19"/>
      <c r="E14" s="19"/>
      <c r="F14" s="20"/>
      <c r="G14" s="12"/>
    </row>
    <row r="15" spans="1:7" x14ac:dyDescent="0.2">
      <c r="A15" s="4" t="s">
        <v>152</v>
      </c>
      <c r="B15" s="19">
        <v>0</v>
      </c>
      <c r="C15" s="19">
        <v>0</v>
      </c>
      <c r="D15" s="19"/>
      <c r="E15" s="19"/>
      <c r="F15" s="20"/>
      <c r="G15" s="12"/>
    </row>
    <row r="16" spans="1:7" x14ac:dyDescent="0.2">
      <c r="A16" s="4"/>
      <c r="B16" s="5"/>
      <c r="C16" s="5"/>
      <c r="D16" s="5"/>
      <c r="E16" s="5"/>
      <c r="F16" s="9"/>
      <c r="G16" s="15"/>
    </row>
    <row r="17" spans="1:7" x14ac:dyDescent="0.2">
      <c r="A17" s="4" t="s">
        <v>153</v>
      </c>
      <c r="B17" s="16">
        <f>B14*B$11</f>
        <v>659.65028436576654</v>
      </c>
      <c r="C17" s="16">
        <f t="shared" ref="C17:F17" si="1">C14*C$11</f>
        <v>5.3910501941317364</v>
      </c>
      <c r="D17" s="16">
        <f t="shared" si="1"/>
        <v>0</v>
      </c>
      <c r="E17" s="16">
        <f t="shared" si="1"/>
        <v>0</v>
      </c>
      <c r="F17" s="17">
        <f t="shared" si="1"/>
        <v>0</v>
      </c>
      <c r="G17" s="12">
        <f>SUM(B17:F17)</f>
        <v>665.04133455989825</v>
      </c>
    </row>
    <row r="18" spans="1:7" x14ac:dyDescent="0.2">
      <c r="A18" s="4" t="s">
        <v>154</v>
      </c>
      <c r="B18" s="16">
        <f t="shared" ref="B18:F18" si="2">B15*B$11</f>
        <v>0</v>
      </c>
      <c r="C18" s="16">
        <f t="shared" si="2"/>
        <v>0</v>
      </c>
      <c r="D18" s="16">
        <f t="shared" si="2"/>
        <v>0</v>
      </c>
      <c r="E18" s="16">
        <f t="shared" si="2"/>
        <v>0</v>
      </c>
      <c r="F18" s="17">
        <f t="shared" si="2"/>
        <v>0</v>
      </c>
      <c r="G18" s="12">
        <f>SUM(B18:F18)</f>
        <v>0</v>
      </c>
    </row>
    <row r="19" spans="1:7" x14ac:dyDescent="0.2">
      <c r="A19" s="4"/>
      <c r="B19" s="5"/>
      <c r="C19" s="5"/>
      <c r="D19" s="5"/>
      <c r="E19" s="5"/>
      <c r="F19" s="9"/>
      <c r="G19" s="15"/>
    </row>
    <row r="20" spans="1:7" x14ac:dyDescent="0.2">
      <c r="A20" s="8" t="s">
        <v>119</v>
      </c>
      <c r="B20" s="19">
        <v>1.0424387600174403</v>
      </c>
      <c r="C20" s="19">
        <v>-4.2438760017440368E-2</v>
      </c>
      <c r="D20" s="19"/>
      <c r="E20" s="19"/>
      <c r="F20" s="20"/>
      <c r="G20" s="40">
        <f>SUM(B20:F20)</f>
        <v>0.99999999999999989</v>
      </c>
    </row>
    <row r="21" spans="1:7" x14ac:dyDescent="0.2">
      <c r="A21" s="4" t="s">
        <v>13</v>
      </c>
      <c r="B21" s="18">
        <f>B20*$G$21</f>
        <v>16674168.722948968</v>
      </c>
      <c r="C21" s="18">
        <f>C20*$G$21</f>
        <v>-678822.65324794955</v>
      </c>
      <c r="D21" s="18">
        <f>D20*$G$21</f>
        <v>0</v>
      </c>
      <c r="E21" s="18">
        <f>E20*$G$21</f>
        <v>0</v>
      </c>
      <c r="F21" s="58">
        <f>F20*$G$21</f>
        <v>0</v>
      </c>
      <c r="G21" s="12">
        <f>SUM(G22:G23)</f>
        <v>15995346.06970102</v>
      </c>
    </row>
    <row r="22" spans="1:7" x14ac:dyDescent="0.2">
      <c r="A22" s="4" t="s">
        <v>14</v>
      </c>
      <c r="B22" s="18">
        <v>6967550.8115353417</v>
      </c>
      <c r="C22" s="18">
        <v>-333821.85797708662</v>
      </c>
      <c r="D22" s="18">
        <v>0</v>
      </c>
      <c r="E22" s="18">
        <v>0</v>
      </c>
      <c r="F22" s="58">
        <v>0</v>
      </c>
      <c r="G22" s="38">
        <v>6633728.9535582559</v>
      </c>
    </row>
    <row r="23" spans="1:7" x14ac:dyDescent="0.2">
      <c r="A23" s="4" t="s">
        <v>15</v>
      </c>
      <c r="B23" s="18">
        <v>9706617.9114136286</v>
      </c>
      <c r="C23" s="18">
        <v>-345000.7952708606</v>
      </c>
      <c r="D23" s="18">
        <v>0</v>
      </c>
      <c r="E23" s="18">
        <v>0</v>
      </c>
      <c r="F23" s="58">
        <v>0</v>
      </c>
      <c r="G23" s="38">
        <v>9361617.1161427647</v>
      </c>
    </row>
    <row r="24" spans="1:7" x14ac:dyDescent="0.2">
      <c r="A24" s="4"/>
      <c r="B24" s="5"/>
      <c r="C24" s="5"/>
      <c r="D24" s="5"/>
      <c r="E24" s="5"/>
      <c r="F24" s="9"/>
      <c r="G24" s="15"/>
    </row>
    <row r="25" spans="1:7" x14ac:dyDescent="0.2">
      <c r="A25" s="8" t="s">
        <v>16</v>
      </c>
      <c r="B25" s="5"/>
      <c r="C25" s="5"/>
      <c r="D25" s="5"/>
      <c r="E25" s="5"/>
      <c r="F25" s="9"/>
      <c r="G25" s="15"/>
    </row>
    <row r="26" spans="1:7" x14ac:dyDescent="0.2">
      <c r="A26" s="4" t="s">
        <v>17</v>
      </c>
      <c r="B26" s="19">
        <v>8.7492415270465848E-3</v>
      </c>
      <c r="C26" s="19">
        <v>2.7797289982583349E-3</v>
      </c>
      <c r="D26" s="19"/>
      <c r="E26" s="19"/>
      <c r="F26" s="20"/>
      <c r="G26" s="15"/>
    </row>
    <row r="27" spans="1:7" x14ac:dyDescent="0.2">
      <c r="A27" s="4" t="s">
        <v>120</v>
      </c>
      <c r="B27" s="19">
        <v>8.7009007594796677E-3</v>
      </c>
      <c r="C27" s="19">
        <v>2.765247143802268E-3</v>
      </c>
      <c r="D27" s="19"/>
      <c r="E27" s="19"/>
      <c r="F27" s="20"/>
      <c r="G27" s="15"/>
    </row>
    <row r="28" spans="1:7" x14ac:dyDescent="0.2">
      <c r="A28" s="4" t="s">
        <v>121</v>
      </c>
      <c r="B28" s="19">
        <v>0</v>
      </c>
      <c r="C28" s="19">
        <v>0</v>
      </c>
      <c r="D28" s="19"/>
      <c r="E28" s="19"/>
      <c r="F28" s="20"/>
      <c r="G28" s="15"/>
    </row>
    <row r="29" spans="1:7" x14ac:dyDescent="0.2">
      <c r="A29" s="4" t="s">
        <v>150</v>
      </c>
      <c r="B29" s="19">
        <v>7.6067146589550152E-3</v>
      </c>
      <c r="C29" s="19">
        <v>1.8517879505125536E-3</v>
      </c>
      <c r="D29" s="19"/>
      <c r="E29" s="19"/>
      <c r="F29" s="20"/>
      <c r="G29" s="15"/>
    </row>
    <row r="30" spans="1:7" x14ac:dyDescent="0.2">
      <c r="A30" s="4" t="s">
        <v>20</v>
      </c>
      <c r="B30" s="19">
        <v>6.6812131547725213E-3</v>
      </c>
      <c r="C30" s="19">
        <v>2.8143241908800002E-3</v>
      </c>
      <c r="D30" s="19"/>
      <c r="E30" s="19"/>
      <c r="F30" s="20"/>
      <c r="G30" s="15"/>
    </row>
    <row r="31" spans="1:7" x14ac:dyDescent="0.2">
      <c r="A31" s="4"/>
      <c r="B31" s="5"/>
      <c r="C31" s="5"/>
      <c r="D31" s="5"/>
      <c r="E31" s="5"/>
      <c r="F31" s="9"/>
      <c r="G31" s="15"/>
    </row>
    <row r="32" spans="1:7" x14ac:dyDescent="0.2">
      <c r="A32" s="8" t="s">
        <v>34</v>
      </c>
      <c r="B32" s="5"/>
      <c r="C32" s="5"/>
      <c r="D32" s="5"/>
      <c r="E32" s="5"/>
      <c r="F32" s="9"/>
      <c r="G32" s="15"/>
    </row>
    <row r="33" spans="1:7" x14ac:dyDescent="0.2">
      <c r="A33" s="4" t="s">
        <v>19</v>
      </c>
      <c r="B33" s="19">
        <v>0.35486527916623389</v>
      </c>
      <c r="C33" s="19">
        <v>0.33686845705998408</v>
      </c>
      <c r="D33" s="19"/>
      <c r="E33" s="19"/>
      <c r="F33" s="20"/>
      <c r="G33" s="15"/>
    </row>
    <row r="34" spans="1:7" x14ac:dyDescent="0.2">
      <c r="A34" s="4" t="s">
        <v>246</v>
      </c>
      <c r="B34" s="19">
        <v>0.35033999763227835</v>
      </c>
      <c r="C34" s="19">
        <v>-1.7904683502988194E-2</v>
      </c>
      <c r="D34" s="19"/>
      <c r="E34" s="19"/>
      <c r="F34" s="20"/>
      <c r="G34" s="15"/>
    </row>
    <row r="35" spans="1:7" x14ac:dyDescent="0.2">
      <c r="A35" s="4" t="s">
        <v>35</v>
      </c>
      <c r="B35" s="23">
        <v>0.29479472320148781</v>
      </c>
      <c r="C35" s="23">
        <v>0.6810362264430041</v>
      </c>
      <c r="D35" s="23"/>
      <c r="E35" s="23"/>
      <c r="F35" s="24"/>
      <c r="G35" s="15"/>
    </row>
    <row r="36" spans="1:7" x14ac:dyDescent="0.2">
      <c r="A36" s="4" t="s">
        <v>36</v>
      </c>
      <c r="B36" s="28">
        <f>SUM(B33:B35)</f>
        <v>1</v>
      </c>
      <c r="C36" s="28">
        <f t="shared" ref="C36:F36" si="3">SUM(C33:C35)</f>
        <v>1</v>
      </c>
      <c r="D36" s="28">
        <f t="shared" si="3"/>
        <v>0</v>
      </c>
      <c r="E36" s="28">
        <f t="shared" si="3"/>
        <v>0</v>
      </c>
      <c r="F36" s="59">
        <f t="shared" si="3"/>
        <v>0</v>
      </c>
      <c r="G36" s="15"/>
    </row>
    <row r="37" spans="1:7" x14ac:dyDescent="0.2">
      <c r="A37" s="4"/>
      <c r="B37" s="19"/>
      <c r="C37" s="19"/>
      <c r="D37" s="19"/>
      <c r="E37" s="19"/>
      <c r="F37" s="20"/>
      <c r="G37" s="15"/>
    </row>
    <row r="38" spans="1:7" x14ac:dyDescent="0.2">
      <c r="A38" s="4" t="s">
        <v>37</v>
      </c>
      <c r="B38" s="19">
        <v>0.39026248615121861</v>
      </c>
      <c r="C38" s="19">
        <v>0.33983956275282917</v>
      </c>
      <c r="D38" s="19"/>
      <c r="E38" s="19"/>
      <c r="F38" s="20"/>
      <c r="G38" s="15"/>
    </row>
    <row r="39" spans="1:7" x14ac:dyDescent="0.2">
      <c r="A39" s="4" t="s">
        <v>247</v>
      </c>
      <c r="B39" s="19">
        <v>0.34621867560378655</v>
      </c>
      <c r="C39" s="19">
        <v>0.30953265872149127</v>
      </c>
      <c r="D39" s="19"/>
      <c r="E39" s="19"/>
      <c r="F39" s="20"/>
      <c r="G39" s="15"/>
    </row>
    <row r="40" spans="1:7" x14ac:dyDescent="0.2">
      <c r="A40" s="4" t="s">
        <v>38</v>
      </c>
      <c r="B40" s="23">
        <v>0.26351883824499489</v>
      </c>
      <c r="C40" s="23">
        <v>0.35062777852567956</v>
      </c>
      <c r="D40" s="23"/>
      <c r="E40" s="23"/>
      <c r="F40" s="24"/>
      <c r="G40" s="15"/>
    </row>
    <row r="41" spans="1:7" x14ac:dyDescent="0.2">
      <c r="A41" s="4" t="s">
        <v>39</v>
      </c>
      <c r="B41" s="28">
        <f>SUM(B38:B40)</f>
        <v>1</v>
      </c>
      <c r="C41" s="28">
        <f t="shared" ref="C41:F41" si="4">SUM(C38:C40)</f>
        <v>1</v>
      </c>
      <c r="D41" s="28">
        <f t="shared" si="4"/>
        <v>0</v>
      </c>
      <c r="E41" s="28">
        <f t="shared" si="4"/>
        <v>0</v>
      </c>
      <c r="F41" s="59">
        <f t="shared" si="4"/>
        <v>0</v>
      </c>
      <c r="G41" s="15"/>
    </row>
    <row r="42" spans="1:7" x14ac:dyDescent="0.2">
      <c r="A42" s="4"/>
      <c r="B42" s="5"/>
      <c r="C42" s="5"/>
      <c r="D42" s="5"/>
      <c r="E42" s="5"/>
      <c r="F42" s="9"/>
      <c r="G42" s="15"/>
    </row>
    <row r="43" spans="1:7" x14ac:dyDescent="0.2">
      <c r="A43" s="8" t="s">
        <v>40</v>
      </c>
      <c r="B43" s="5"/>
      <c r="C43" s="5"/>
      <c r="D43" s="5"/>
      <c r="E43" s="5"/>
      <c r="F43" s="9"/>
      <c r="G43" s="15"/>
    </row>
    <row r="44" spans="1:7" x14ac:dyDescent="0.2">
      <c r="A44" s="4" t="s">
        <v>17</v>
      </c>
      <c r="B44" s="16">
        <f>B21*B26</f>
        <v>145886.32941980642</v>
      </c>
      <c r="C44" s="16">
        <f>C21*C26</f>
        <v>-1886.9430139079877</v>
      </c>
      <c r="D44" s="16">
        <f>D21*D26</f>
        <v>0</v>
      </c>
      <c r="E44" s="16">
        <f>E21*E26</f>
        <v>0</v>
      </c>
      <c r="F44" s="17">
        <f>F21*F26</f>
        <v>0</v>
      </c>
      <c r="G44" s="12">
        <f>SUM(B44:F44)</f>
        <v>143999.38640589843</v>
      </c>
    </row>
    <row r="45" spans="1:7" x14ac:dyDescent="0.2">
      <c r="A45" s="4" t="s">
        <v>120</v>
      </c>
      <c r="B45" s="16">
        <f>B21*B27</f>
        <v>145080.28730519881</v>
      </c>
      <c r="C45" s="16">
        <f>C21*C27</f>
        <v>-1877.1124030421699</v>
      </c>
      <c r="D45" s="16">
        <f>D21*D27</f>
        <v>0</v>
      </c>
      <c r="E45" s="16">
        <f>E21*E27</f>
        <v>0</v>
      </c>
      <c r="F45" s="17">
        <f>F21*F27</f>
        <v>0</v>
      </c>
      <c r="G45" s="12">
        <f>SUM(B45:F45)</f>
        <v>143203.17490215664</v>
      </c>
    </row>
    <row r="46" spans="1:7" x14ac:dyDescent="0.2">
      <c r="A46" s="4" t="s">
        <v>121</v>
      </c>
      <c r="B46" s="16">
        <f t="shared" ref="B46:F48" si="5">B21*B28</f>
        <v>0</v>
      </c>
      <c r="C46" s="16">
        <f t="shared" si="5"/>
        <v>0</v>
      </c>
      <c r="D46" s="16">
        <f t="shared" si="5"/>
        <v>0</v>
      </c>
      <c r="E46" s="16">
        <f t="shared" si="5"/>
        <v>0</v>
      </c>
      <c r="F46" s="17">
        <f t="shared" si="5"/>
        <v>0</v>
      </c>
      <c r="G46" s="12">
        <f>SUM(B46:F46)</f>
        <v>0</v>
      </c>
    </row>
    <row r="47" spans="1:7" x14ac:dyDescent="0.2">
      <c r="A47" s="4" t="s">
        <v>150</v>
      </c>
      <c r="B47" s="16">
        <f t="shared" si="5"/>
        <v>53000.170895119794</v>
      </c>
      <c r="C47" s="16">
        <f t="shared" si="5"/>
        <v>-618.16729421968193</v>
      </c>
      <c r="D47" s="16">
        <f t="shared" si="5"/>
        <v>0</v>
      </c>
      <c r="E47" s="16">
        <f t="shared" si="5"/>
        <v>0</v>
      </c>
      <c r="F47" s="17">
        <f t="shared" si="5"/>
        <v>0</v>
      </c>
      <c r="G47" s="12">
        <f>SUM(B47:F47)</f>
        <v>52382.003600900112</v>
      </c>
    </row>
    <row r="48" spans="1:7" x14ac:dyDescent="0.2">
      <c r="A48" s="4" t="s">
        <v>20</v>
      </c>
      <c r="B48" s="16">
        <f t="shared" si="5"/>
        <v>64851.983278087311</v>
      </c>
      <c r="C48" s="16">
        <f t="shared" si="5"/>
        <v>-970.94408400362136</v>
      </c>
      <c r="D48" s="16">
        <f t="shared" si="5"/>
        <v>0</v>
      </c>
      <c r="E48" s="16">
        <f t="shared" si="5"/>
        <v>0</v>
      </c>
      <c r="F48" s="17">
        <f t="shared" si="5"/>
        <v>0</v>
      </c>
      <c r="G48" s="12">
        <f>SUM(B48:F48)</f>
        <v>63881.039194083693</v>
      </c>
    </row>
    <row r="49" spans="1:7" x14ac:dyDescent="0.2">
      <c r="A49" s="4"/>
      <c r="B49" s="5"/>
      <c r="C49" s="5"/>
      <c r="D49" s="5"/>
      <c r="E49" s="5"/>
      <c r="F49" s="9"/>
      <c r="G49" s="15"/>
    </row>
    <row r="50" spans="1:7" x14ac:dyDescent="0.2">
      <c r="A50" s="8" t="s">
        <v>41</v>
      </c>
      <c r="B50" s="5"/>
      <c r="C50" s="5"/>
      <c r="D50" s="5"/>
      <c r="E50" s="5"/>
      <c r="F50" s="9"/>
      <c r="G50" s="15"/>
    </row>
    <row r="51" spans="1:7" x14ac:dyDescent="0.2">
      <c r="A51" s="4" t="s">
        <v>19</v>
      </c>
      <c r="B51" s="16">
        <f>B33*B$22</f>
        <v>2472541.8638404086</v>
      </c>
      <c r="C51" s="16">
        <f t="shared" ref="C51:F53" si="6">C33*C$22</f>
        <v>-112454.05422963831</v>
      </c>
      <c r="D51" s="16">
        <f t="shared" si="6"/>
        <v>0</v>
      </c>
      <c r="E51" s="16">
        <f t="shared" si="6"/>
        <v>0</v>
      </c>
      <c r="F51" s="17">
        <f t="shared" si="6"/>
        <v>0</v>
      </c>
      <c r="G51" s="12">
        <f t="shared" ref="G51:G54" si="7">SUM(B51:F51)</f>
        <v>2360087.8096107701</v>
      </c>
    </row>
    <row r="52" spans="1:7" x14ac:dyDescent="0.2">
      <c r="A52" s="4" t="s">
        <v>246</v>
      </c>
      <c r="B52" s="16">
        <f>B34*B$22</f>
        <v>2441011.7348160706</v>
      </c>
      <c r="C52" s="16">
        <f t="shared" si="6"/>
        <v>5976.9747134592108</v>
      </c>
      <c r="D52" s="16">
        <f t="shared" si="6"/>
        <v>0</v>
      </c>
      <c r="E52" s="16">
        <f t="shared" si="6"/>
        <v>0</v>
      </c>
      <c r="F52" s="17">
        <f t="shared" si="6"/>
        <v>0</v>
      </c>
      <c r="G52" s="12">
        <f t="shared" si="7"/>
        <v>2446988.7095295298</v>
      </c>
    </row>
    <row r="53" spans="1:7" x14ac:dyDescent="0.2">
      <c r="A53" s="4" t="s">
        <v>35</v>
      </c>
      <c r="B53" s="29">
        <f>B35*B$22</f>
        <v>2053997.2128788629</v>
      </c>
      <c r="C53" s="29">
        <f t="shared" si="6"/>
        <v>-227344.77846090752</v>
      </c>
      <c r="D53" s="29">
        <f t="shared" si="6"/>
        <v>0</v>
      </c>
      <c r="E53" s="29">
        <f t="shared" si="6"/>
        <v>0</v>
      </c>
      <c r="F53" s="30">
        <f t="shared" si="6"/>
        <v>0</v>
      </c>
      <c r="G53" s="31">
        <f t="shared" si="7"/>
        <v>1826652.4344179553</v>
      </c>
    </row>
    <row r="54" spans="1:7" x14ac:dyDescent="0.2">
      <c r="A54" s="4" t="s">
        <v>36</v>
      </c>
      <c r="B54" s="16">
        <f>SUM(B51:B53)</f>
        <v>6967550.8115353417</v>
      </c>
      <c r="C54" s="16">
        <f>SUM(C51:C53)</f>
        <v>-333821.85797708662</v>
      </c>
      <c r="D54" s="16">
        <f>SUM(D51:D53)</f>
        <v>0</v>
      </c>
      <c r="E54" s="16">
        <f>SUM(E51:E53)</f>
        <v>0</v>
      </c>
      <c r="F54" s="17">
        <f>SUM(F51:F53)</f>
        <v>0</v>
      </c>
      <c r="G54" s="12">
        <f t="shared" si="7"/>
        <v>6633728.953558255</v>
      </c>
    </row>
    <row r="55" spans="1:7" x14ac:dyDescent="0.2">
      <c r="A55" s="4"/>
      <c r="B55" s="16"/>
      <c r="C55" s="16"/>
      <c r="D55" s="16"/>
      <c r="E55" s="16"/>
      <c r="F55" s="17"/>
      <c r="G55" s="12"/>
    </row>
    <row r="56" spans="1:7" x14ac:dyDescent="0.2">
      <c r="A56" s="4" t="s">
        <v>37</v>
      </c>
      <c r="B56" s="16">
        <f>B38*B$23</f>
        <v>3788128.8382282318</v>
      </c>
      <c r="C56" s="16">
        <f t="shared" ref="C56:F58" si="8">C38*C$23</f>
        <v>-117244.9194142276</v>
      </c>
      <c r="D56" s="16">
        <f t="shared" si="8"/>
        <v>0</v>
      </c>
      <c r="E56" s="16">
        <f t="shared" si="8"/>
        <v>0</v>
      </c>
      <c r="F56" s="17">
        <f t="shared" si="8"/>
        <v>0</v>
      </c>
      <c r="G56" s="12">
        <f t="shared" ref="G56:G59" si="9">SUM(B56:F56)</f>
        <v>3670883.9188140044</v>
      </c>
    </row>
    <row r="57" spans="1:7" x14ac:dyDescent="0.2">
      <c r="A57" s="4" t="s">
        <v>247</v>
      </c>
      <c r="B57" s="16">
        <f>B39*B$23</f>
        <v>3360612.3978816192</v>
      </c>
      <c r="C57" s="16">
        <f t="shared" si="8"/>
        <v>-106789.01342121838</v>
      </c>
      <c r="D57" s="16">
        <f t="shared" si="8"/>
        <v>0</v>
      </c>
      <c r="E57" s="16">
        <f t="shared" si="8"/>
        <v>0</v>
      </c>
      <c r="F57" s="17">
        <f t="shared" si="8"/>
        <v>0</v>
      </c>
      <c r="G57" s="12">
        <f t="shared" si="9"/>
        <v>3253823.3844604008</v>
      </c>
    </row>
    <row r="58" spans="1:7" x14ac:dyDescent="0.2">
      <c r="A58" s="4" t="s">
        <v>38</v>
      </c>
      <c r="B58" s="29">
        <f>B40*B$23</f>
        <v>2557876.6753037781</v>
      </c>
      <c r="C58" s="29">
        <f t="shared" si="8"/>
        <v>-120966.86243541463</v>
      </c>
      <c r="D58" s="29">
        <f t="shared" si="8"/>
        <v>0</v>
      </c>
      <c r="E58" s="29">
        <f t="shared" si="8"/>
        <v>0</v>
      </c>
      <c r="F58" s="30">
        <f t="shared" si="8"/>
        <v>0</v>
      </c>
      <c r="G58" s="31">
        <f t="shared" si="9"/>
        <v>2436909.8128683637</v>
      </c>
    </row>
    <row r="59" spans="1:7" x14ac:dyDescent="0.2">
      <c r="A59" s="4" t="s">
        <v>39</v>
      </c>
      <c r="B59" s="16">
        <f>SUM(B56:B58)</f>
        <v>9706617.9114136286</v>
      </c>
      <c r="C59" s="16">
        <f>SUM(C56:C58)</f>
        <v>-345000.7952708606</v>
      </c>
      <c r="D59" s="16">
        <f>SUM(D56:D58)</f>
        <v>0</v>
      </c>
      <c r="E59" s="16">
        <f>SUM(E56:E58)</f>
        <v>0</v>
      </c>
      <c r="F59" s="17">
        <f>SUM(F56:F58)</f>
        <v>0</v>
      </c>
      <c r="G59" s="12">
        <f t="shared" si="9"/>
        <v>9361617.1161427684</v>
      </c>
    </row>
    <row r="60" spans="1:7" x14ac:dyDescent="0.2">
      <c r="A60" s="4"/>
      <c r="B60" s="16"/>
      <c r="C60" s="16"/>
      <c r="D60" s="16"/>
      <c r="E60" s="16"/>
      <c r="F60" s="17"/>
      <c r="G60" s="12"/>
    </row>
    <row r="61" spans="1:7" x14ac:dyDescent="0.2">
      <c r="A61" s="4" t="s">
        <v>44</v>
      </c>
      <c r="B61" s="16">
        <f>B54+B59</f>
        <v>16674168.72294897</v>
      </c>
      <c r="C61" s="16">
        <f>C54+C59</f>
        <v>-678822.65324794722</v>
      </c>
      <c r="D61" s="16">
        <f>D54+D59</f>
        <v>0</v>
      </c>
      <c r="E61" s="16">
        <f>E54+E59</f>
        <v>0</v>
      </c>
      <c r="F61" s="17">
        <f>F54+F59</f>
        <v>0</v>
      </c>
      <c r="G61" s="12">
        <f>SUM(B61:F61)</f>
        <v>15995346.069701023</v>
      </c>
    </row>
    <row r="62" spans="1:7" ht="13.5" thickBot="1" x14ac:dyDescent="0.25">
      <c r="A62" s="32"/>
      <c r="B62" s="33"/>
      <c r="C62" s="33"/>
      <c r="D62" s="33"/>
      <c r="E62" s="33"/>
      <c r="F62" s="34"/>
      <c r="G62" s="35"/>
    </row>
  </sheetData>
  <mergeCells count="2">
    <mergeCell ref="A1:G1"/>
    <mergeCell ref="A2:G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G62"/>
  <sheetViews>
    <sheetView zoomScale="80" zoomScaleNormal="80" workbookViewId="0">
      <selection sqref="A1:G1"/>
    </sheetView>
  </sheetViews>
  <sheetFormatPr defaultColWidth="9.140625" defaultRowHeight="12.75" x14ac:dyDescent="0.2"/>
  <cols>
    <col min="1" max="1" width="60.85546875" style="1" customWidth="1"/>
    <col min="2" max="4" width="14.28515625" style="1" customWidth="1"/>
    <col min="5" max="5" width="17.7109375" style="1" customWidth="1"/>
    <col min="6" max="7" width="14.28515625" style="1" customWidth="1"/>
    <col min="8" max="16384" width="9.140625" style="1"/>
  </cols>
  <sheetData>
    <row r="1" spans="1:7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</row>
    <row r="2" spans="1:7" ht="15.75" thickBot="1" x14ac:dyDescent="0.25">
      <c r="A2" s="396" t="s">
        <v>175</v>
      </c>
      <c r="B2" s="396"/>
      <c r="C2" s="396"/>
      <c r="D2" s="396"/>
      <c r="E2" s="396"/>
      <c r="F2" s="396"/>
      <c r="G2" s="396"/>
    </row>
    <row r="3" spans="1:7" x14ac:dyDescent="0.2">
      <c r="A3" s="2"/>
      <c r="B3" s="2"/>
      <c r="C3" s="2"/>
      <c r="D3" s="2" t="s">
        <v>136</v>
      </c>
      <c r="E3" s="2" t="s">
        <v>137</v>
      </c>
      <c r="F3" s="2"/>
      <c r="G3" s="2"/>
    </row>
    <row r="4" spans="1:7" ht="13.5" thickBot="1" x14ac:dyDescent="0.25">
      <c r="A4" s="3" t="s">
        <v>1</v>
      </c>
      <c r="B4" s="3" t="s">
        <v>138</v>
      </c>
      <c r="C4" s="3" t="s">
        <v>137</v>
      </c>
      <c r="D4" s="3" t="s">
        <v>139</v>
      </c>
      <c r="E4" s="3" t="s">
        <v>139</v>
      </c>
      <c r="F4" s="3" t="s">
        <v>140</v>
      </c>
      <c r="G4" s="3" t="s">
        <v>8</v>
      </c>
    </row>
    <row r="5" spans="1:7" x14ac:dyDescent="0.2">
      <c r="A5" s="4"/>
      <c r="B5" s="5"/>
      <c r="C5" s="5"/>
      <c r="D5" s="5"/>
      <c r="E5" s="5"/>
      <c r="F5" s="6"/>
      <c r="G5" s="7"/>
    </row>
    <row r="6" spans="1:7" x14ac:dyDescent="0.2">
      <c r="A6" s="8" t="s">
        <v>245</v>
      </c>
      <c r="B6" s="5"/>
      <c r="C6" s="5"/>
      <c r="D6" s="5"/>
      <c r="E6" s="5"/>
      <c r="F6" s="9"/>
      <c r="G6" s="7"/>
    </row>
    <row r="7" spans="1:7" x14ac:dyDescent="0.2">
      <c r="A7" s="4"/>
      <c r="B7" s="5"/>
      <c r="C7" s="5"/>
      <c r="D7" s="5"/>
      <c r="E7" s="5"/>
      <c r="F7" s="9"/>
      <c r="G7" s="7"/>
    </row>
    <row r="8" spans="1:7" x14ac:dyDescent="0.2">
      <c r="A8" s="8" t="s">
        <v>9</v>
      </c>
      <c r="B8" s="10"/>
      <c r="C8" s="10"/>
      <c r="D8" s="10"/>
      <c r="E8" s="10"/>
      <c r="F8" s="11"/>
      <c r="G8" s="38">
        <v>200.67081089655869</v>
      </c>
    </row>
    <row r="9" spans="1:7" x14ac:dyDescent="0.2">
      <c r="A9" s="8"/>
      <c r="B9" s="10"/>
      <c r="C9" s="10"/>
      <c r="D9" s="10"/>
      <c r="E9" s="10"/>
      <c r="F9" s="11"/>
      <c r="G9" s="12"/>
    </row>
    <row r="10" spans="1:7" x14ac:dyDescent="0.2">
      <c r="A10" s="4" t="s">
        <v>141</v>
      </c>
      <c r="B10" s="19">
        <v>0.91095200161081624</v>
      </c>
      <c r="C10" s="19">
        <v>8.9047998389183744E-2</v>
      </c>
      <c r="D10" s="19">
        <v>0</v>
      </c>
      <c r="E10" s="19">
        <v>0</v>
      </c>
      <c r="F10" s="20">
        <v>0</v>
      </c>
      <c r="G10" s="40">
        <f>SUM(B10:F10)</f>
        <v>1</v>
      </c>
    </row>
    <row r="11" spans="1:7" x14ac:dyDescent="0.2">
      <c r="A11" s="4" t="s">
        <v>109</v>
      </c>
      <c r="B11" s="16">
        <f>B10*$G$8</f>
        <v>182.80147685108574</v>
      </c>
      <c r="C11" s="16">
        <f>C10*$G$8</f>
        <v>17.869334045472954</v>
      </c>
      <c r="D11" s="16">
        <f>D10*$G$8</f>
        <v>0</v>
      </c>
      <c r="E11" s="16">
        <f>E10*$G$8</f>
        <v>0</v>
      </c>
      <c r="F11" s="17">
        <f>F10*$G$8</f>
        <v>0</v>
      </c>
      <c r="G11" s="12">
        <f>SUM(B11:F11)</f>
        <v>200.67081089655869</v>
      </c>
    </row>
    <row r="12" spans="1:7" x14ac:dyDescent="0.2">
      <c r="A12" s="4" t="s">
        <v>142</v>
      </c>
      <c r="B12" s="16">
        <f t="shared" ref="B12:G12" si="0">B11/12</f>
        <v>15.233456404257145</v>
      </c>
      <c r="C12" s="16">
        <f t="shared" si="0"/>
        <v>1.4891111704560795</v>
      </c>
      <c r="D12" s="16">
        <f t="shared" si="0"/>
        <v>0</v>
      </c>
      <c r="E12" s="16">
        <f t="shared" si="0"/>
        <v>0</v>
      </c>
      <c r="F12" s="17">
        <f t="shared" si="0"/>
        <v>0</v>
      </c>
      <c r="G12" s="12">
        <f t="shared" si="0"/>
        <v>16.722567574713224</v>
      </c>
    </row>
    <row r="13" spans="1:7" x14ac:dyDescent="0.2">
      <c r="A13" s="4"/>
      <c r="B13" s="16"/>
      <c r="C13" s="16"/>
      <c r="D13" s="16"/>
      <c r="E13" s="16"/>
      <c r="F13" s="17"/>
      <c r="G13" s="12"/>
    </row>
    <row r="14" spans="1:7" x14ac:dyDescent="0.2">
      <c r="A14" s="4" t="s">
        <v>151</v>
      </c>
      <c r="B14" s="19">
        <v>0</v>
      </c>
      <c r="C14" s="19">
        <v>0</v>
      </c>
      <c r="D14" s="19"/>
      <c r="E14" s="19"/>
      <c r="F14" s="20"/>
      <c r="G14" s="12"/>
    </row>
    <row r="15" spans="1:7" x14ac:dyDescent="0.2">
      <c r="A15" s="4" t="s">
        <v>152</v>
      </c>
      <c r="B15" s="19">
        <v>1</v>
      </c>
      <c r="C15" s="19">
        <v>1</v>
      </c>
      <c r="D15" s="19"/>
      <c r="E15" s="19"/>
      <c r="F15" s="20"/>
      <c r="G15" s="12"/>
    </row>
    <row r="16" spans="1:7" x14ac:dyDescent="0.2">
      <c r="A16" s="4"/>
      <c r="B16" s="5"/>
      <c r="C16" s="5"/>
      <c r="D16" s="5"/>
      <c r="E16" s="5"/>
      <c r="F16" s="9"/>
      <c r="G16" s="15"/>
    </row>
    <row r="17" spans="1:7" x14ac:dyDescent="0.2">
      <c r="A17" s="4" t="s">
        <v>153</v>
      </c>
      <c r="B17" s="16">
        <f>B14*B$11</f>
        <v>0</v>
      </c>
      <c r="C17" s="16">
        <f t="shared" ref="C17:F17" si="1">C14*C$11</f>
        <v>0</v>
      </c>
      <c r="D17" s="16">
        <f t="shared" si="1"/>
        <v>0</v>
      </c>
      <c r="E17" s="16">
        <f t="shared" si="1"/>
        <v>0</v>
      </c>
      <c r="F17" s="17">
        <f t="shared" si="1"/>
        <v>0</v>
      </c>
      <c r="G17" s="12">
        <f>SUM(B17:F17)</f>
        <v>0</v>
      </c>
    </row>
    <row r="18" spans="1:7" x14ac:dyDescent="0.2">
      <c r="A18" s="4" t="s">
        <v>154</v>
      </c>
      <c r="B18" s="16">
        <f t="shared" ref="B18:F18" si="2">B15*B$11</f>
        <v>182.80147685108574</v>
      </c>
      <c r="C18" s="16">
        <f t="shared" si="2"/>
        <v>17.869334045472954</v>
      </c>
      <c r="D18" s="16">
        <f t="shared" si="2"/>
        <v>0</v>
      </c>
      <c r="E18" s="16">
        <f t="shared" si="2"/>
        <v>0</v>
      </c>
      <c r="F18" s="17">
        <f t="shared" si="2"/>
        <v>0</v>
      </c>
      <c r="G18" s="12">
        <f>SUM(B18:F18)</f>
        <v>200.67081089655869</v>
      </c>
    </row>
    <row r="19" spans="1:7" x14ac:dyDescent="0.2">
      <c r="A19" s="4"/>
      <c r="B19" s="5"/>
      <c r="C19" s="5"/>
      <c r="D19" s="5"/>
      <c r="E19" s="5"/>
      <c r="F19" s="9"/>
      <c r="G19" s="15"/>
    </row>
    <row r="20" spans="1:7" x14ac:dyDescent="0.2">
      <c r="A20" s="8" t="s">
        <v>119</v>
      </c>
      <c r="B20" s="19">
        <v>0.83139241448091639</v>
      </c>
      <c r="C20" s="19">
        <v>0.16860758551908359</v>
      </c>
      <c r="D20" s="19"/>
      <c r="E20" s="19"/>
      <c r="F20" s="20"/>
      <c r="G20" s="40">
        <f>SUM(B20:F20)</f>
        <v>1</v>
      </c>
    </row>
    <row r="21" spans="1:7" x14ac:dyDescent="0.2">
      <c r="A21" s="4" t="s">
        <v>13</v>
      </c>
      <c r="B21" s="18">
        <f>B20*$G$21</f>
        <v>14678630.441061195</v>
      </c>
      <c r="C21" s="18">
        <f>C20*$G$21</f>
        <v>2976847.5082124509</v>
      </c>
      <c r="D21" s="18">
        <f>D20*$G$21</f>
        <v>0</v>
      </c>
      <c r="E21" s="18">
        <f>E20*$G$21</f>
        <v>0</v>
      </c>
      <c r="F21" s="58">
        <f>F20*$G$21</f>
        <v>0</v>
      </c>
      <c r="G21" s="12">
        <f>SUM(G22:G23)</f>
        <v>17655477.949273646</v>
      </c>
    </row>
    <row r="22" spans="1:7" x14ac:dyDescent="0.2">
      <c r="A22" s="4" t="s">
        <v>14</v>
      </c>
      <c r="B22" s="18">
        <v>5868259.2138605351</v>
      </c>
      <c r="C22" s="18">
        <v>1088537.5870737298</v>
      </c>
      <c r="D22" s="18">
        <v>0</v>
      </c>
      <c r="E22" s="18">
        <v>0</v>
      </c>
      <c r="F22" s="58">
        <v>0</v>
      </c>
      <c r="G22" s="38">
        <v>6956796.8009342654</v>
      </c>
    </row>
    <row r="23" spans="1:7" x14ac:dyDescent="0.2">
      <c r="A23" s="4" t="s">
        <v>15</v>
      </c>
      <c r="B23" s="18">
        <v>8810371.2272006609</v>
      </c>
      <c r="C23" s="18">
        <v>1888309.9211387192</v>
      </c>
      <c r="D23" s="18">
        <v>0</v>
      </c>
      <c r="E23" s="18">
        <v>0</v>
      </c>
      <c r="F23" s="58">
        <v>0</v>
      </c>
      <c r="G23" s="38">
        <v>10698681.14833938</v>
      </c>
    </row>
    <row r="24" spans="1:7" x14ac:dyDescent="0.2">
      <c r="A24" s="4"/>
      <c r="B24" s="5"/>
      <c r="C24" s="5"/>
      <c r="D24" s="5"/>
      <c r="E24" s="5"/>
      <c r="F24" s="9"/>
      <c r="G24" s="15"/>
    </row>
    <row r="25" spans="1:7" x14ac:dyDescent="0.2">
      <c r="A25" s="8" t="s">
        <v>16</v>
      </c>
      <c r="B25" s="5"/>
      <c r="C25" s="5"/>
      <c r="D25" s="5"/>
      <c r="E25" s="5"/>
      <c r="F25" s="9"/>
      <c r="G25" s="15"/>
    </row>
    <row r="26" spans="1:7" x14ac:dyDescent="0.2">
      <c r="A26" s="4" t="s">
        <v>17</v>
      </c>
      <c r="B26" s="19">
        <v>6.2915107898354333E-3</v>
      </c>
      <c r="C26" s="19">
        <v>1.1058354787983664E-2</v>
      </c>
      <c r="D26" s="19"/>
      <c r="E26" s="19"/>
      <c r="F26" s="20"/>
      <c r="G26" s="15"/>
    </row>
    <row r="27" spans="1:7" x14ac:dyDescent="0.2">
      <c r="A27" s="4" t="s">
        <v>120</v>
      </c>
      <c r="B27" s="19">
        <v>6.284614940293534E-3</v>
      </c>
      <c r="C27" s="19">
        <v>1.0916023458711016E-2</v>
      </c>
      <c r="D27" s="19"/>
      <c r="E27" s="19"/>
      <c r="F27" s="20"/>
      <c r="G27" s="15"/>
    </row>
    <row r="28" spans="1:7" x14ac:dyDescent="0.2">
      <c r="A28" s="4" t="s">
        <v>121</v>
      </c>
      <c r="B28" s="19">
        <v>0</v>
      </c>
      <c r="C28" s="19">
        <v>0</v>
      </c>
      <c r="D28" s="19"/>
      <c r="E28" s="19"/>
      <c r="F28" s="20"/>
      <c r="G28" s="15"/>
    </row>
    <row r="29" spans="1:7" x14ac:dyDescent="0.2">
      <c r="A29" s="4" t="s">
        <v>150</v>
      </c>
      <c r="B29" s="19">
        <v>5.6666269120800115E-3</v>
      </c>
      <c r="C29" s="19">
        <v>8.9247778294614891E-3</v>
      </c>
      <c r="D29" s="19"/>
      <c r="E29" s="19"/>
      <c r="F29" s="20"/>
      <c r="G29" s="15"/>
    </row>
    <row r="30" spans="1:7" x14ac:dyDescent="0.2">
      <c r="A30" s="4" t="s">
        <v>20</v>
      </c>
      <c r="B30" s="19">
        <v>5.4900751080417375E-3</v>
      </c>
      <c r="C30" s="19">
        <v>9.7140466545399227E-3</v>
      </c>
      <c r="D30" s="19"/>
      <c r="E30" s="19"/>
      <c r="F30" s="20"/>
      <c r="G30" s="15"/>
    </row>
    <row r="31" spans="1:7" x14ac:dyDescent="0.2">
      <c r="A31" s="4"/>
      <c r="B31" s="5"/>
      <c r="C31" s="5"/>
      <c r="D31" s="5"/>
      <c r="E31" s="5"/>
      <c r="F31" s="9"/>
      <c r="G31" s="15"/>
    </row>
    <row r="32" spans="1:7" x14ac:dyDescent="0.2">
      <c r="A32" s="8" t="s">
        <v>34</v>
      </c>
      <c r="B32" s="5"/>
      <c r="C32" s="5"/>
      <c r="D32" s="5"/>
      <c r="E32" s="5"/>
      <c r="F32" s="9"/>
      <c r="G32" s="15"/>
    </row>
    <row r="33" spans="1:7" x14ac:dyDescent="0.2">
      <c r="A33" s="4" t="s">
        <v>19</v>
      </c>
      <c r="B33" s="19">
        <v>0.27102734249054272</v>
      </c>
      <c r="C33" s="19">
        <v>0.26448631805177247</v>
      </c>
      <c r="D33" s="19"/>
      <c r="E33" s="19"/>
      <c r="F33" s="20"/>
      <c r="G33" s="15"/>
    </row>
    <row r="34" spans="1:7" x14ac:dyDescent="0.2">
      <c r="A34" s="4" t="s">
        <v>246</v>
      </c>
      <c r="B34" s="19">
        <v>0.41437914491424699</v>
      </c>
      <c r="C34" s="19">
        <v>0.3662973753742933</v>
      </c>
      <c r="D34" s="19"/>
      <c r="E34" s="19"/>
      <c r="F34" s="20"/>
      <c r="G34" s="15"/>
    </row>
    <row r="35" spans="1:7" x14ac:dyDescent="0.2">
      <c r="A35" s="4" t="s">
        <v>35</v>
      </c>
      <c r="B35" s="23">
        <v>0.31459351259521029</v>
      </c>
      <c r="C35" s="23">
        <v>0.36921630657393428</v>
      </c>
      <c r="D35" s="23"/>
      <c r="E35" s="23"/>
      <c r="F35" s="24"/>
      <c r="G35" s="15"/>
    </row>
    <row r="36" spans="1:7" x14ac:dyDescent="0.2">
      <c r="A36" s="4" t="s">
        <v>36</v>
      </c>
      <c r="B36" s="28">
        <f>SUM(B33:B35)</f>
        <v>1</v>
      </c>
      <c r="C36" s="28">
        <f t="shared" ref="C36:F36" si="3">SUM(C33:C35)</f>
        <v>1</v>
      </c>
      <c r="D36" s="28">
        <f t="shared" si="3"/>
        <v>0</v>
      </c>
      <c r="E36" s="28">
        <f t="shared" si="3"/>
        <v>0</v>
      </c>
      <c r="F36" s="59">
        <f t="shared" si="3"/>
        <v>0</v>
      </c>
      <c r="G36" s="15"/>
    </row>
    <row r="37" spans="1:7" x14ac:dyDescent="0.2">
      <c r="A37" s="4"/>
      <c r="B37" s="19"/>
      <c r="C37" s="19"/>
      <c r="D37" s="19"/>
      <c r="E37" s="19"/>
      <c r="F37" s="20"/>
      <c r="G37" s="15"/>
    </row>
    <row r="38" spans="1:7" x14ac:dyDescent="0.2">
      <c r="A38" s="4" t="s">
        <v>37</v>
      </c>
      <c r="B38" s="19">
        <v>0.31932639298375848</v>
      </c>
      <c r="C38" s="19">
        <v>0.32112068698659396</v>
      </c>
      <c r="D38" s="19"/>
      <c r="E38" s="19"/>
      <c r="F38" s="20"/>
      <c r="G38" s="15"/>
    </row>
    <row r="39" spans="1:7" x14ac:dyDescent="0.2">
      <c r="A39" s="4" t="s">
        <v>247</v>
      </c>
      <c r="B39" s="19">
        <v>0.3734251327646082</v>
      </c>
      <c r="C39" s="19">
        <v>0.36401338314432224</v>
      </c>
      <c r="D39" s="19"/>
      <c r="E39" s="19"/>
      <c r="F39" s="20"/>
      <c r="G39" s="15"/>
    </row>
    <row r="40" spans="1:7" x14ac:dyDescent="0.2">
      <c r="A40" s="4" t="s">
        <v>38</v>
      </c>
      <c r="B40" s="23">
        <v>0.30724847425163337</v>
      </c>
      <c r="C40" s="23">
        <v>0.31486592986908385</v>
      </c>
      <c r="D40" s="23"/>
      <c r="E40" s="23"/>
      <c r="F40" s="24"/>
      <c r="G40" s="15"/>
    </row>
    <row r="41" spans="1:7" x14ac:dyDescent="0.2">
      <c r="A41" s="4" t="s">
        <v>39</v>
      </c>
      <c r="B41" s="28">
        <f>SUM(B38:B40)</f>
        <v>1</v>
      </c>
      <c r="C41" s="28">
        <f t="shared" ref="C41:F41" si="4">SUM(C38:C40)</f>
        <v>1</v>
      </c>
      <c r="D41" s="28">
        <f t="shared" si="4"/>
        <v>0</v>
      </c>
      <c r="E41" s="28">
        <f t="shared" si="4"/>
        <v>0</v>
      </c>
      <c r="F41" s="59">
        <f t="shared" si="4"/>
        <v>0</v>
      </c>
      <c r="G41" s="15"/>
    </row>
    <row r="42" spans="1:7" x14ac:dyDescent="0.2">
      <c r="A42" s="4"/>
      <c r="B42" s="5"/>
      <c r="C42" s="5"/>
      <c r="D42" s="5"/>
      <c r="E42" s="5"/>
      <c r="F42" s="9"/>
      <c r="G42" s="15"/>
    </row>
    <row r="43" spans="1:7" x14ac:dyDescent="0.2">
      <c r="A43" s="8" t="s">
        <v>40</v>
      </c>
      <c r="B43" s="5"/>
      <c r="C43" s="5"/>
      <c r="D43" s="5"/>
      <c r="E43" s="5"/>
      <c r="F43" s="9"/>
      <c r="G43" s="15"/>
    </row>
    <row r="44" spans="1:7" x14ac:dyDescent="0.2">
      <c r="A44" s="4" t="s">
        <v>17</v>
      </c>
      <c r="B44" s="16">
        <f>B21*B26</f>
        <v>92350.761799943357</v>
      </c>
      <c r="C44" s="16">
        <f>C21*C26</f>
        <v>32919.035895538393</v>
      </c>
      <c r="D44" s="16">
        <f>D21*D26</f>
        <v>0</v>
      </c>
      <c r="E44" s="16">
        <f>E21*E26</f>
        <v>0</v>
      </c>
      <c r="F44" s="17">
        <f>F21*F26</f>
        <v>0</v>
      </c>
      <c r="G44" s="12">
        <f>SUM(B44:F44)</f>
        <v>125269.79769548174</v>
      </c>
    </row>
    <row r="45" spans="1:7" x14ac:dyDescent="0.2">
      <c r="A45" s="4" t="s">
        <v>120</v>
      </c>
      <c r="B45" s="16">
        <f>B21*B27</f>
        <v>92249.540172940659</v>
      </c>
      <c r="C45" s="16">
        <f>C21*C27</f>
        <v>32495.337232652546</v>
      </c>
      <c r="D45" s="16">
        <f>D21*D27</f>
        <v>0</v>
      </c>
      <c r="E45" s="16">
        <f>E21*E27</f>
        <v>0</v>
      </c>
      <c r="F45" s="17">
        <f>F21*F27</f>
        <v>0</v>
      </c>
      <c r="G45" s="12">
        <f>SUM(B45:F45)</f>
        <v>124744.8774055932</v>
      </c>
    </row>
    <row r="46" spans="1:7" x14ac:dyDescent="0.2">
      <c r="A46" s="4" t="s">
        <v>121</v>
      </c>
      <c r="B46" s="16">
        <f t="shared" ref="B46:F48" si="5">B21*B28</f>
        <v>0</v>
      </c>
      <c r="C46" s="16">
        <f t="shared" si="5"/>
        <v>0</v>
      </c>
      <c r="D46" s="16">
        <f t="shared" si="5"/>
        <v>0</v>
      </c>
      <c r="E46" s="16">
        <f t="shared" si="5"/>
        <v>0</v>
      </c>
      <c r="F46" s="17">
        <f t="shared" si="5"/>
        <v>0</v>
      </c>
      <c r="G46" s="12">
        <f>SUM(B46:F46)</f>
        <v>0</v>
      </c>
    </row>
    <row r="47" spans="1:7" x14ac:dyDescent="0.2">
      <c r="A47" s="4" t="s">
        <v>150</v>
      </c>
      <c r="B47" s="16">
        <f t="shared" si="5"/>
        <v>33253.235588323601</v>
      </c>
      <c r="C47" s="16">
        <f t="shared" si="5"/>
        <v>9714.956123651129</v>
      </c>
      <c r="D47" s="16">
        <f t="shared" si="5"/>
        <v>0</v>
      </c>
      <c r="E47" s="16">
        <f t="shared" si="5"/>
        <v>0</v>
      </c>
      <c r="F47" s="17">
        <f t="shared" si="5"/>
        <v>0</v>
      </c>
      <c r="G47" s="12">
        <f>SUM(B47:F47)</f>
        <v>42968.19171197473</v>
      </c>
    </row>
    <row r="48" spans="1:7" x14ac:dyDescent="0.2">
      <c r="A48" s="4" t="s">
        <v>20</v>
      </c>
      <c r="B48" s="16">
        <f t="shared" si="5"/>
        <v>48369.599767061482</v>
      </c>
      <c r="C48" s="16">
        <f t="shared" si="5"/>
        <v>18343.130672172119</v>
      </c>
      <c r="D48" s="16">
        <f t="shared" si="5"/>
        <v>0</v>
      </c>
      <c r="E48" s="16">
        <f t="shared" si="5"/>
        <v>0</v>
      </c>
      <c r="F48" s="17">
        <f t="shared" si="5"/>
        <v>0</v>
      </c>
      <c r="G48" s="12">
        <f>SUM(B48:F48)</f>
        <v>66712.730439233594</v>
      </c>
    </row>
    <row r="49" spans="1:7" x14ac:dyDescent="0.2">
      <c r="A49" s="4"/>
      <c r="B49" s="5"/>
      <c r="C49" s="5"/>
      <c r="D49" s="5"/>
      <c r="E49" s="5"/>
      <c r="F49" s="9"/>
      <c r="G49" s="15"/>
    </row>
    <row r="50" spans="1:7" x14ac:dyDescent="0.2">
      <c r="A50" s="8" t="s">
        <v>41</v>
      </c>
      <c r="B50" s="5"/>
      <c r="C50" s="5"/>
      <c r="D50" s="5"/>
      <c r="E50" s="5"/>
      <c r="F50" s="9"/>
      <c r="G50" s="15"/>
    </row>
    <row r="51" spans="1:7" x14ac:dyDescent="0.2">
      <c r="A51" s="4" t="s">
        <v>19</v>
      </c>
      <c r="B51" s="16">
        <f>B33*B$22</f>
        <v>1590458.6997782623</v>
      </c>
      <c r="C51" s="16">
        <f t="shared" ref="C51:F53" si="6">C33*C$22</f>
        <v>287903.29846609151</v>
      </c>
      <c r="D51" s="16">
        <f t="shared" si="6"/>
        <v>0</v>
      </c>
      <c r="E51" s="16">
        <f t="shared" si="6"/>
        <v>0</v>
      </c>
      <c r="F51" s="17">
        <f t="shared" si="6"/>
        <v>0</v>
      </c>
      <c r="G51" s="12">
        <f t="shared" ref="G51:G54" si="7">SUM(B51:F51)</f>
        <v>1878361.9982443538</v>
      </c>
    </row>
    <row r="52" spans="1:7" x14ac:dyDescent="0.2">
      <c r="A52" s="4" t="s">
        <v>246</v>
      </c>
      <c r="B52" s="16">
        <f>B34*B$22</f>
        <v>2431684.2351746797</v>
      </c>
      <c r="C52" s="16">
        <f t="shared" si="6"/>
        <v>398728.4611413735</v>
      </c>
      <c r="D52" s="16">
        <f t="shared" si="6"/>
        <v>0</v>
      </c>
      <c r="E52" s="16">
        <f t="shared" si="6"/>
        <v>0</v>
      </c>
      <c r="F52" s="17">
        <f t="shared" si="6"/>
        <v>0</v>
      </c>
      <c r="G52" s="12">
        <f t="shared" si="7"/>
        <v>2830412.6963160532</v>
      </c>
    </row>
    <row r="53" spans="1:7" x14ac:dyDescent="0.2">
      <c r="A53" s="4" t="s">
        <v>35</v>
      </c>
      <c r="B53" s="29">
        <f>B35*B$22</f>
        <v>1846116.2789075931</v>
      </c>
      <c r="C53" s="29">
        <f t="shared" si="6"/>
        <v>401905.82746626495</v>
      </c>
      <c r="D53" s="29">
        <f t="shared" si="6"/>
        <v>0</v>
      </c>
      <c r="E53" s="29">
        <f t="shared" si="6"/>
        <v>0</v>
      </c>
      <c r="F53" s="30">
        <f t="shared" si="6"/>
        <v>0</v>
      </c>
      <c r="G53" s="31">
        <f t="shared" si="7"/>
        <v>2248022.1063738582</v>
      </c>
    </row>
    <row r="54" spans="1:7" x14ac:dyDescent="0.2">
      <c r="A54" s="4" t="s">
        <v>36</v>
      </c>
      <c r="B54" s="16">
        <f>SUM(B51:B53)</f>
        <v>5868259.2138605351</v>
      </c>
      <c r="C54" s="16">
        <f>SUM(C51:C53)</f>
        <v>1088537.5870737298</v>
      </c>
      <c r="D54" s="16">
        <f>SUM(D51:D53)</f>
        <v>0</v>
      </c>
      <c r="E54" s="16">
        <f>SUM(E51:E53)</f>
        <v>0</v>
      </c>
      <c r="F54" s="17">
        <f>SUM(F51:F53)</f>
        <v>0</v>
      </c>
      <c r="G54" s="12">
        <f t="shared" si="7"/>
        <v>6956796.8009342644</v>
      </c>
    </row>
    <row r="55" spans="1:7" x14ac:dyDescent="0.2">
      <c r="A55" s="4"/>
      <c r="B55" s="16"/>
      <c r="C55" s="16"/>
      <c r="D55" s="16"/>
      <c r="E55" s="16"/>
      <c r="F55" s="17"/>
      <c r="G55" s="12"/>
    </row>
    <row r="56" spans="1:7" x14ac:dyDescent="0.2">
      <c r="A56" s="4" t="s">
        <v>37</v>
      </c>
      <c r="B56" s="16">
        <f>B38*B$23</f>
        <v>2813384.0648298766</v>
      </c>
      <c r="C56" s="16">
        <f t="shared" ref="C56:F58" si="8">C38*C$23</f>
        <v>606375.37911966653</v>
      </c>
      <c r="D56" s="16">
        <f t="shared" si="8"/>
        <v>0</v>
      </c>
      <c r="E56" s="16">
        <f t="shared" si="8"/>
        <v>0</v>
      </c>
      <c r="F56" s="17">
        <f t="shared" si="8"/>
        <v>0</v>
      </c>
      <c r="G56" s="12">
        <f t="shared" ref="G56:G59" si="9">SUM(B56:F56)</f>
        <v>3419759.4439495429</v>
      </c>
    </row>
    <row r="57" spans="1:7" x14ac:dyDescent="0.2">
      <c r="A57" s="4" t="s">
        <v>247</v>
      </c>
      <c r="B57" s="16">
        <f>B39*B$23</f>
        <v>3290014.045222891</v>
      </c>
      <c r="C57" s="16">
        <f t="shared" si="8"/>
        <v>687370.08281869348</v>
      </c>
      <c r="D57" s="16">
        <f t="shared" si="8"/>
        <v>0</v>
      </c>
      <c r="E57" s="16">
        <f t="shared" si="8"/>
        <v>0</v>
      </c>
      <c r="F57" s="17">
        <f t="shared" si="8"/>
        <v>0</v>
      </c>
      <c r="G57" s="12">
        <f t="shared" si="9"/>
        <v>3977384.1280415845</v>
      </c>
    </row>
    <row r="58" spans="1:7" x14ac:dyDescent="0.2">
      <c r="A58" s="4" t="s">
        <v>38</v>
      </c>
      <c r="B58" s="29">
        <f>B40*B$23</f>
        <v>2706973.1171478936</v>
      </c>
      <c r="C58" s="29">
        <f t="shared" si="8"/>
        <v>594564.45920035918</v>
      </c>
      <c r="D58" s="29">
        <f t="shared" si="8"/>
        <v>0</v>
      </c>
      <c r="E58" s="29">
        <f t="shared" si="8"/>
        <v>0</v>
      </c>
      <c r="F58" s="30">
        <f t="shared" si="8"/>
        <v>0</v>
      </c>
      <c r="G58" s="31">
        <f t="shared" si="9"/>
        <v>3301537.5763482526</v>
      </c>
    </row>
    <row r="59" spans="1:7" x14ac:dyDescent="0.2">
      <c r="A59" s="4" t="s">
        <v>39</v>
      </c>
      <c r="B59" s="16">
        <f>SUM(B56:B58)</f>
        <v>8810371.2272006609</v>
      </c>
      <c r="C59" s="16">
        <f>SUM(C56:C58)</f>
        <v>1888309.9211387192</v>
      </c>
      <c r="D59" s="16">
        <f>SUM(D56:D58)</f>
        <v>0</v>
      </c>
      <c r="E59" s="16">
        <f>SUM(E56:E58)</f>
        <v>0</v>
      </c>
      <c r="F59" s="17">
        <f>SUM(F56:F58)</f>
        <v>0</v>
      </c>
      <c r="G59" s="12">
        <f t="shared" si="9"/>
        <v>10698681.14833938</v>
      </c>
    </row>
    <row r="60" spans="1:7" x14ac:dyDescent="0.2">
      <c r="A60" s="4"/>
      <c r="B60" s="16"/>
      <c r="C60" s="16"/>
      <c r="D60" s="16"/>
      <c r="E60" s="16"/>
      <c r="F60" s="17"/>
      <c r="G60" s="12"/>
    </row>
    <row r="61" spans="1:7" x14ac:dyDescent="0.2">
      <c r="A61" s="4" t="s">
        <v>44</v>
      </c>
      <c r="B61" s="16">
        <f>B54+B59</f>
        <v>14678630.441061195</v>
      </c>
      <c r="C61" s="16">
        <f>C54+C59</f>
        <v>2976847.508212449</v>
      </c>
      <c r="D61" s="16">
        <f>D54+D59</f>
        <v>0</v>
      </c>
      <c r="E61" s="16">
        <f>E54+E59</f>
        <v>0</v>
      </c>
      <c r="F61" s="17">
        <f>F54+F59</f>
        <v>0</v>
      </c>
      <c r="G61" s="12">
        <f>SUM(B61:F61)</f>
        <v>17655477.949273646</v>
      </c>
    </row>
    <row r="62" spans="1:7" ht="13.5" thickBot="1" x14ac:dyDescent="0.25">
      <c r="A62" s="32"/>
      <c r="B62" s="33"/>
      <c r="C62" s="33"/>
      <c r="D62" s="33"/>
      <c r="E62" s="33"/>
      <c r="F62" s="34"/>
      <c r="G62" s="35"/>
    </row>
  </sheetData>
  <mergeCells count="2">
    <mergeCell ref="A1:G1"/>
    <mergeCell ref="A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5"/>
  <sheetViews>
    <sheetView zoomScale="80" zoomScaleNormal="80" workbookViewId="0">
      <selection sqref="A1:H1"/>
    </sheetView>
  </sheetViews>
  <sheetFormatPr defaultColWidth="9.140625" defaultRowHeight="12.75" x14ac:dyDescent="0.2"/>
  <cols>
    <col min="1" max="1" width="51.7109375" style="1" customWidth="1"/>
    <col min="2" max="2" width="14.28515625" style="1" customWidth="1"/>
    <col min="3" max="3" width="14.5703125" style="1" customWidth="1"/>
    <col min="4" max="4" width="16.5703125" style="1" customWidth="1"/>
    <col min="5" max="5" width="22.42578125" style="1" customWidth="1"/>
    <col min="6" max="6" width="15.7109375" style="1" customWidth="1"/>
    <col min="7" max="7" width="17.42578125" style="1" customWidth="1"/>
    <col min="8" max="8" width="14.28515625" style="1" customWidth="1"/>
    <col min="9" max="16384" width="9.140625" style="1"/>
  </cols>
  <sheetData>
    <row r="1" spans="1:8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</row>
    <row r="2" spans="1:8" ht="15.75" thickBot="1" x14ac:dyDescent="0.25">
      <c r="A2" s="396" t="s">
        <v>229</v>
      </c>
      <c r="B2" s="396"/>
      <c r="C2" s="396"/>
      <c r="D2" s="396"/>
      <c r="E2" s="396"/>
      <c r="F2" s="396"/>
      <c r="G2" s="396"/>
      <c r="H2" s="396"/>
    </row>
    <row r="3" spans="1:8" x14ac:dyDescent="0.2">
      <c r="A3" s="2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/>
    </row>
    <row r="4" spans="1:8" ht="13.5" thickBot="1" x14ac:dyDescent="0.25">
      <c r="A4" s="3" t="s">
        <v>1</v>
      </c>
      <c r="B4" s="3" t="s">
        <v>63</v>
      </c>
      <c r="C4" s="3" t="s">
        <v>64</v>
      </c>
      <c r="D4" s="3" t="s">
        <v>65</v>
      </c>
      <c r="E4" s="3" t="s">
        <v>66</v>
      </c>
      <c r="F4" s="3" t="s">
        <v>243</v>
      </c>
      <c r="G4" s="3" t="s">
        <v>67</v>
      </c>
      <c r="H4" s="3" t="s">
        <v>8</v>
      </c>
    </row>
    <row r="5" spans="1:8" x14ac:dyDescent="0.2">
      <c r="A5" s="4"/>
      <c r="B5" s="5"/>
      <c r="C5" s="5"/>
      <c r="D5" s="5"/>
      <c r="E5" s="5"/>
      <c r="F5" s="5"/>
      <c r="G5" s="6"/>
      <c r="H5" s="7"/>
    </row>
    <row r="6" spans="1:8" x14ac:dyDescent="0.2">
      <c r="A6" s="8" t="s">
        <v>245</v>
      </c>
      <c r="B6" s="5"/>
      <c r="C6" s="5"/>
      <c r="D6" s="5"/>
      <c r="E6" s="5"/>
      <c r="F6" s="5"/>
      <c r="G6" s="9"/>
      <c r="H6" s="7"/>
    </row>
    <row r="7" spans="1:8" x14ac:dyDescent="0.2">
      <c r="A7" s="4"/>
      <c r="B7" s="5"/>
      <c r="C7" s="5"/>
      <c r="D7" s="5"/>
      <c r="E7" s="5"/>
      <c r="F7" s="5"/>
      <c r="G7" s="9"/>
      <c r="H7" s="7"/>
    </row>
    <row r="8" spans="1:8" x14ac:dyDescent="0.2">
      <c r="A8" s="8" t="s">
        <v>9</v>
      </c>
      <c r="B8" s="10">
        <v>10295.997815758126</v>
      </c>
      <c r="C8" s="10">
        <v>777.81184431796726</v>
      </c>
      <c r="D8" s="10">
        <v>15.298837237779507</v>
      </c>
      <c r="E8" s="10">
        <v>10.891502686127524</v>
      </c>
      <c r="F8" s="10">
        <v>430.81617639153711</v>
      </c>
      <c r="G8" s="11">
        <v>97.183823608462902</v>
      </c>
      <c r="H8" s="12">
        <f>SUM(B8:G8)</f>
        <v>11628</v>
      </c>
    </row>
    <row r="9" spans="1:8" x14ac:dyDescent="0.2">
      <c r="A9" s="4" t="s">
        <v>10</v>
      </c>
      <c r="B9" s="13">
        <v>3.2658349494827411E-2</v>
      </c>
      <c r="C9" s="13">
        <v>1.6553569437879841E-2</v>
      </c>
      <c r="D9" s="13"/>
      <c r="E9" s="13"/>
      <c r="F9" s="13">
        <v>8.498956210336292E-3</v>
      </c>
      <c r="G9" s="14"/>
      <c r="H9" s="15"/>
    </row>
    <row r="10" spans="1:8" x14ac:dyDescent="0.2">
      <c r="A10" s="4" t="s">
        <v>11</v>
      </c>
      <c r="B10" s="16">
        <f t="shared" ref="B10:G10" si="0">B8*B9</f>
        <v>336.25029506500852</v>
      </c>
      <c r="C10" s="16">
        <f t="shared" si="0"/>
        <v>12.875562374522856</v>
      </c>
      <c r="D10" s="16">
        <f t="shared" si="0"/>
        <v>0</v>
      </c>
      <c r="E10" s="16">
        <f t="shared" si="0"/>
        <v>0</v>
      </c>
      <c r="F10" s="16">
        <f t="shared" si="0"/>
        <v>3.6614878178561896</v>
      </c>
      <c r="G10" s="17">
        <f t="shared" si="0"/>
        <v>0</v>
      </c>
      <c r="H10" s="12">
        <f>SUM(B10:G10)</f>
        <v>352.78734525738759</v>
      </c>
    </row>
    <row r="11" spans="1:8" x14ac:dyDescent="0.2">
      <c r="A11" s="4"/>
      <c r="B11" s="5"/>
      <c r="C11" s="5"/>
      <c r="D11" s="5"/>
      <c r="E11" s="5"/>
      <c r="F11" s="5"/>
      <c r="G11" s="9"/>
      <c r="H11" s="15"/>
    </row>
    <row r="12" spans="1:8" x14ac:dyDescent="0.2">
      <c r="A12" s="8" t="s">
        <v>12</v>
      </c>
      <c r="B12" s="5"/>
      <c r="C12" s="5"/>
      <c r="D12" s="5"/>
      <c r="E12" s="5"/>
      <c r="F12" s="5"/>
      <c r="G12" s="9"/>
      <c r="H12" s="15"/>
    </row>
    <row r="13" spans="1:8" x14ac:dyDescent="0.2">
      <c r="A13" s="4" t="s">
        <v>13</v>
      </c>
      <c r="B13" s="18">
        <f>B15+B14</f>
        <v>6041364.3674360812</v>
      </c>
      <c r="C13" s="18">
        <f t="shared" ref="C13:G13" si="1">C15+C14</f>
        <v>571197.73942692357</v>
      </c>
      <c r="D13" s="18">
        <f t="shared" si="1"/>
        <v>22531.781983398556</v>
      </c>
      <c r="E13" s="18">
        <f t="shared" si="1"/>
        <v>9881.1111535965028</v>
      </c>
      <c r="F13" s="18">
        <f t="shared" si="1"/>
        <v>242690.99794861727</v>
      </c>
      <c r="G13" s="17">
        <f t="shared" si="1"/>
        <v>93287.002051382762</v>
      </c>
      <c r="H13" s="12">
        <f>SUM(B13:G13)</f>
        <v>6980953</v>
      </c>
    </row>
    <row r="14" spans="1:8" x14ac:dyDescent="0.2">
      <c r="A14" s="4" t="s">
        <v>14</v>
      </c>
      <c r="B14" s="10">
        <v>2589247.1067528557</v>
      </c>
      <c r="C14" s="10">
        <v>257048.35391434949</v>
      </c>
      <c r="D14" s="10">
        <v>5095.5567793606351</v>
      </c>
      <c r="E14" s="10">
        <v>5335.9825534338925</v>
      </c>
      <c r="F14" s="10">
        <v>103105.48632349969</v>
      </c>
      <c r="G14" s="11">
        <v>45700.513676500312</v>
      </c>
      <c r="H14" s="12">
        <f t="shared" ref="H14:H15" si="2">SUM(B14:G14)</f>
        <v>3005533</v>
      </c>
    </row>
    <row r="15" spans="1:8" x14ac:dyDescent="0.2">
      <c r="A15" s="4" t="s">
        <v>15</v>
      </c>
      <c r="B15" s="10">
        <v>3452117.2606832255</v>
      </c>
      <c r="C15" s="10">
        <v>314149.38551257411</v>
      </c>
      <c r="D15" s="10">
        <v>17436.225204037921</v>
      </c>
      <c r="E15" s="10">
        <v>4545.1286001626095</v>
      </c>
      <c r="F15" s="10">
        <v>139585.51162511756</v>
      </c>
      <c r="G15" s="11">
        <v>47586.488374882458</v>
      </c>
      <c r="H15" s="12">
        <f t="shared" si="2"/>
        <v>3975420</v>
      </c>
    </row>
    <row r="16" spans="1:8" x14ac:dyDescent="0.2">
      <c r="A16" s="4"/>
      <c r="B16" s="5"/>
      <c r="C16" s="5"/>
      <c r="D16" s="5"/>
      <c r="E16" s="5"/>
      <c r="F16" s="5"/>
      <c r="G16" s="9"/>
      <c r="H16" s="15"/>
    </row>
    <row r="17" spans="1:8" x14ac:dyDescent="0.2">
      <c r="A17" s="8" t="s">
        <v>16</v>
      </c>
      <c r="B17" s="5"/>
      <c r="C17" s="5"/>
      <c r="D17" s="5"/>
      <c r="E17" s="5"/>
      <c r="F17" s="5"/>
      <c r="G17" s="9"/>
      <c r="H17" s="15"/>
    </row>
    <row r="18" spans="1:8" x14ac:dyDescent="0.2">
      <c r="A18" s="4" t="s">
        <v>17</v>
      </c>
      <c r="B18" s="19">
        <v>7.2741463403748425E-3</v>
      </c>
      <c r="C18" s="19">
        <v>6.905441434651066E-3</v>
      </c>
      <c r="D18" s="19">
        <v>7.8585432800743101E-3</v>
      </c>
      <c r="E18" s="19">
        <v>8.6088389542485592E-3</v>
      </c>
      <c r="F18" s="19">
        <v>6.6875263012407754E-3</v>
      </c>
      <c r="G18" s="20">
        <v>5.4763624491938299E-3</v>
      </c>
      <c r="H18" s="15"/>
    </row>
    <row r="19" spans="1:8" x14ac:dyDescent="0.2">
      <c r="A19" s="4" t="s">
        <v>18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20">
        <v>0</v>
      </c>
      <c r="H19" s="15"/>
    </row>
    <row r="20" spans="1:8" x14ac:dyDescent="0.2">
      <c r="A20" s="4" t="s">
        <v>19</v>
      </c>
      <c r="B20" s="19">
        <v>6.8460260668823493E-3</v>
      </c>
      <c r="C20" s="19">
        <v>6.5597232992085554E-3</v>
      </c>
      <c r="D20" s="19">
        <v>6.9867872397578693E-3</v>
      </c>
      <c r="E20" s="19">
        <v>5.7152176442890187E-3</v>
      </c>
      <c r="F20" s="19">
        <v>5.7181713479073203E-3</v>
      </c>
      <c r="G20" s="20">
        <v>5.1028186207301655E-3</v>
      </c>
      <c r="H20" s="15"/>
    </row>
    <row r="21" spans="1:8" x14ac:dyDescent="0.2">
      <c r="A21" s="4" t="s">
        <v>20</v>
      </c>
      <c r="B21" s="19">
        <v>6.217151324125824E-3</v>
      </c>
      <c r="C21" s="19">
        <v>5.6865161597160962E-3</v>
      </c>
      <c r="D21" s="19">
        <v>6.6120594042147372E-3</v>
      </c>
      <c r="E21" s="19">
        <v>8.9632465133603918E-3</v>
      </c>
      <c r="F21" s="19">
        <v>6.0134891106376912E-3</v>
      </c>
      <c r="G21" s="20">
        <v>5.1232610452521306E-3</v>
      </c>
      <c r="H21" s="15"/>
    </row>
    <row r="22" spans="1:8" x14ac:dyDescent="0.2">
      <c r="A22" s="4"/>
      <c r="B22" s="5"/>
      <c r="C22" s="5"/>
      <c r="D22" s="5"/>
      <c r="E22" s="5"/>
      <c r="F22" s="5"/>
      <c r="G22" s="9"/>
      <c r="H22" s="15"/>
    </row>
    <row r="23" spans="1:8" x14ac:dyDescent="0.2">
      <c r="A23" s="8" t="s">
        <v>21</v>
      </c>
      <c r="B23" s="5"/>
      <c r="C23" s="5"/>
      <c r="D23" s="5"/>
      <c r="E23" s="5"/>
      <c r="F23" s="5"/>
      <c r="G23" s="9"/>
      <c r="H23" s="15"/>
    </row>
    <row r="24" spans="1:8" x14ac:dyDescent="0.2">
      <c r="A24" s="4" t="s">
        <v>22</v>
      </c>
      <c r="B24" s="19">
        <v>5.3290167464466968E-4</v>
      </c>
      <c r="C24" s="19">
        <v>9.3997841290284454E-5</v>
      </c>
      <c r="D24" s="19"/>
      <c r="E24" s="19"/>
      <c r="F24" s="19">
        <v>1.192841255381703E-4</v>
      </c>
      <c r="G24" s="20"/>
      <c r="H24" s="15"/>
    </row>
    <row r="25" spans="1:8" x14ac:dyDescent="0.2">
      <c r="A25" s="4"/>
      <c r="B25" s="21"/>
      <c r="C25" s="21"/>
      <c r="D25" s="21"/>
      <c r="E25" s="21"/>
      <c r="F25" s="21"/>
      <c r="G25" s="22"/>
      <c r="H25" s="15"/>
    </row>
    <row r="26" spans="1:8" x14ac:dyDescent="0.2">
      <c r="A26" s="4" t="s">
        <v>23</v>
      </c>
      <c r="B26" s="19">
        <v>0.32480198709906355</v>
      </c>
      <c r="C26" s="19">
        <v>0.28220651250710449</v>
      </c>
      <c r="D26" s="19">
        <v>0.17534796957956664</v>
      </c>
      <c r="E26" s="19">
        <v>0.22490759169746943</v>
      </c>
      <c r="F26" s="19">
        <v>0.44904880006363024</v>
      </c>
      <c r="G26" s="20">
        <v>0.24903922554281724</v>
      </c>
      <c r="H26" s="15"/>
    </row>
    <row r="27" spans="1:8" x14ac:dyDescent="0.2">
      <c r="A27" s="4" t="s">
        <v>24</v>
      </c>
      <c r="B27" s="19">
        <v>8.2138919514884251E-2</v>
      </c>
      <c r="C27" s="19">
        <v>8.2089647553179948E-2</v>
      </c>
      <c r="D27" s="19">
        <v>5.2661787917922226E-2</v>
      </c>
      <c r="E27" s="19">
        <v>6.7671310776229746E-2</v>
      </c>
      <c r="F27" s="19">
        <v>0.11174339655384348</v>
      </c>
      <c r="G27" s="20">
        <v>7.1932413368142809E-2</v>
      </c>
      <c r="H27" s="15"/>
    </row>
    <row r="28" spans="1:8" x14ac:dyDescent="0.2">
      <c r="A28" s="4" t="s">
        <v>25</v>
      </c>
      <c r="B28" s="19">
        <v>0.16238737026194733</v>
      </c>
      <c r="C28" s="19">
        <v>0.17074097489638615</v>
      </c>
      <c r="D28" s="19">
        <v>0.12268618166164443</v>
      </c>
      <c r="E28" s="19">
        <v>0.15723628092123967</v>
      </c>
      <c r="F28" s="19">
        <v>0.19961821849760303</v>
      </c>
      <c r="G28" s="20">
        <v>0.14602150188911772</v>
      </c>
      <c r="H28" s="15"/>
    </row>
    <row r="29" spans="1:8" x14ac:dyDescent="0.2">
      <c r="A29" s="4" t="s">
        <v>26</v>
      </c>
      <c r="B29" s="19">
        <v>0.24305339061450534</v>
      </c>
      <c r="C29" s="19">
        <v>0.30858733899138518</v>
      </c>
      <c r="D29" s="19">
        <v>0.35069593915913327</v>
      </c>
      <c r="E29" s="19">
        <v>0.43204435598521468</v>
      </c>
      <c r="F29" s="19">
        <v>0.22191049826824485</v>
      </c>
      <c r="G29" s="20">
        <v>0.27470852454231459</v>
      </c>
      <c r="H29" s="15"/>
    </row>
    <row r="30" spans="1:8" x14ac:dyDescent="0.2">
      <c r="A30" s="4" t="s">
        <v>27</v>
      </c>
      <c r="B30" s="23">
        <v>0.18761833250959967</v>
      </c>
      <c r="C30" s="23">
        <v>0.15637552605194421</v>
      </c>
      <c r="D30" s="23">
        <v>0.2986081216817334</v>
      </c>
      <c r="E30" s="23">
        <v>0.11814046061984645</v>
      </c>
      <c r="F30" s="23">
        <v>1.7679086616678358E-2</v>
      </c>
      <c r="G30" s="24">
        <v>0.25829833465760749</v>
      </c>
      <c r="H30" s="15"/>
    </row>
    <row r="31" spans="1:8" x14ac:dyDescent="0.2">
      <c r="A31" s="4"/>
      <c r="B31" s="25">
        <f>SUM(B26:B30)</f>
        <v>1.0000000000000002</v>
      </c>
      <c r="C31" s="25">
        <f t="shared" ref="C31:G31" si="3">SUM(C26:C30)</f>
        <v>1</v>
      </c>
      <c r="D31" s="25">
        <f t="shared" si="3"/>
        <v>1</v>
      </c>
      <c r="E31" s="25">
        <f t="shared" si="3"/>
        <v>1</v>
      </c>
      <c r="F31" s="25">
        <f t="shared" si="3"/>
        <v>1</v>
      </c>
      <c r="G31" s="26">
        <f t="shared" si="3"/>
        <v>0.99999999999999978</v>
      </c>
      <c r="H31" s="15"/>
    </row>
    <row r="32" spans="1:8" x14ac:dyDescent="0.2">
      <c r="A32" s="4"/>
      <c r="B32" s="5"/>
      <c r="C32" s="5"/>
      <c r="D32" s="5"/>
      <c r="E32" s="5"/>
      <c r="F32" s="5"/>
      <c r="G32" s="9"/>
      <c r="H32" s="15"/>
    </row>
    <row r="33" spans="1:8" x14ac:dyDescent="0.2">
      <c r="A33" s="4" t="s">
        <v>28</v>
      </c>
      <c r="B33" s="19">
        <v>5.1145322872672727E-4</v>
      </c>
      <c r="C33" s="19">
        <v>2.5383944731542092E-5</v>
      </c>
      <c r="D33" s="19"/>
      <c r="E33" s="19"/>
      <c r="F33" s="19"/>
      <c r="G33" s="20"/>
      <c r="H33" s="15"/>
    </row>
    <row r="34" spans="1:8" x14ac:dyDescent="0.2">
      <c r="A34" s="4"/>
      <c r="B34" s="21"/>
      <c r="C34" s="21"/>
      <c r="D34" s="21"/>
      <c r="E34" s="21"/>
      <c r="F34" s="21"/>
      <c r="G34" s="22"/>
      <c r="H34" s="15"/>
    </row>
    <row r="35" spans="1:8" x14ac:dyDescent="0.2">
      <c r="A35" s="4" t="s">
        <v>29</v>
      </c>
      <c r="B35" s="19">
        <v>0.37985807331802868</v>
      </c>
      <c r="C35" s="19">
        <v>0.33381616480208021</v>
      </c>
      <c r="D35" s="19">
        <v>0.25669012600615282</v>
      </c>
      <c r="E35" s="19">
        <v>0.32727565133483433</v>
      </c>
      <c r="F35" s="19">
        <v>0.48553098619743473</v>
      </c>
      <c r="G35" s="20">
        <v>0.35604799357023942</v>
      </c>
      <c r="H35" s="15"/>
    </row>
    <row r="36" spans="1:8" x14ac:dyDescent="0.2">
      <c r="A36" s="4" t="s">
        <v>30</v>
      </c>
      <c r="B36" s="19">
        <v>9.204091102819506E-2</v>
      </c>
      <c r="C36" s="19">
        <v>9.224635280973309E-2</v>
      </c>
      <c r="D36" s="19">
        <v>7.6994395044038946E-2</v>
      </c>
      <c r="E36" s="19">
        <v>9.7780636860726924E-2</v>
      </c>
      <c r="F36" s="19">
        <v>0.1138235595678093</v>
      </c>
      <c r="G36" s="20">
        <v>8.7777713990470171E-2</v>
      </c>
      <c r="H36" s="15"/>
    </row>
    <row r="37" spans="1:8" x14ac:dyDescent="0.2">
      <c r="A37" s="4" t="s">
        <v>31</v>
      </c>
      <c r="B37" s="19">
        <v>0.17190087610848925</v>
      </c>
      <c r="C37" s="19">
        <v>0.18736744793082816</v>
      </c>
      <c r="D37" s="19">
        <v>0.16709511568123392</v>
      </c>
      <c r="E37" s="19">
        <v>0.22949501447410742</v>
      </c>
      <c r="F37" s="19">
        <v>0.18364686525044302</v>
      </c>
      <c r="G37" s="20">
        <v>0.16058614156955048</v>
      </c>
      <c r="H37" s="15"/>
    </row>
    <row r="38" spans="1:8" x14ac:dyDescent="0.2">
      <c r="A38" s="4" t="s">
        <v>32</v>
      </c>
      <c r="B38" s="19">
        <v>0.22180534211407776</v>
      </c>
      <c r="C38" s="19">
        <v>0.27511259201400046</v>
      </c>
      <c r="D38" s="19">
        <v>0.42821020691980272</v>
      </c>
      <c r="E38" s="19">
        <v>0.34544869733033134</v>
      </c>
      <c r="F38" s="19">
        <v>0.19219596029626443</v>
      </c>
      <c r="G38" s="20">
        <v>0.26527068143980709</v>
      </c>
      <c r="H38" s="15"/>
    </row>
    <row r="39" spans="1:8" x14ac:dyDescent="0.2">
      <c r="A39" s="4" t="s">
        <v>33</v>
      </c>
      <c r="B39" s="23">
        <v>0.13439479743120941</v>
      </c>
      <c r="C39" s="23">
        <v>0.11145744244335792</v>
      </c>
      <c r="D39" s="23">
        <v>7.1010156348771516E-2</v>
      </c>
      <c r="E39" s="23">
        <v>0</v>
      </c>
      <c r="F39" s="23">
        <v>2.4802628688048355E-2</v>
      </c>
      <c r="G39" s="24">
        <v>0.13031746942993283</v>
      </c>
      <c r="H39" s="15"/>
    </row>
    <row r="40" spans="1:8" x14ac:dyDescent="0.2">
      <c r="A40" s="4"/>
      <c r="B40" s="25">
        <f>SUM(B35:B39)</f>
        <v>1.0000000000000002</v>
      </c>
      <c r="C40" s="25">
        <f t="shared" ref="C40:G40" si="4">SUM(C35:C39)</f>
        <v>0.99999999999999978</v>
      </c>
      <c r="D40" s="25">
        <f t="shared" si="4"/>
        <v>0.99999999999999989</v>
      </c>
      <c r="E40" s="25">
        <f t="shared" si="4"/>
        <v>1</v>
      </c>
      <c r="F40" s="25">
        <f t="shared" si="4"/>
        <v>0.99999999999999989</v>
      </c>
      <c r="G40" s="26">
        <f t="shared" si="4"/>
        <v>1</v>
      </c>
      <c r="H40" s="15"/>
    </row>
    <row r="41" spans="1:8" x14ac:dyDescent="0.2">
      <c r="A41" s="4"/>
      <c r="B41" s="25"/>
      <c r="C41" s="25"/>
      <c r="D41" s="25"/>
      <c r="E41" s="25"/>
      <c r="F41" s="25"/>
      <c r="G41" s="26"/>
      <c r="H41" s="15"/>
    </row>
    <row r="42" spans="1:8" x14ac:dyDescent="0.2">
      <c r="A42" s="27" t="s">
        <v>34</v>
      </c>
      <c r="B42" s="25"/>
      <c r="C42" s="25"/>
      <c r="D42" s="25"/>
      <c r="E42" s="25"/>
      <c r="F42" s="25"/>
      <c r="G42" s="26"/>
      <c r="H42" s="15"/>
    </row>
    <row r="43" spans="1:8" x14ac:dyDescent="0.2">
      <c r="A43" s="4" t="s">
        <v>19</v>
      </c>
      <c r="B43" s="19">
        <v>0.30082888607991332</v>
      </c>
      <c r="C43" s="19">
        <v>0.28288136970601085</v>
      </c>
      <c r="D43" s="19">
        <v>0.28224532071639957</v>
      </c>
      <c r="E43" s="19">
        <v>0.37027986233115795</v>
      </c>
      <c r="F43" s="19">
        <v>0.2688528325428281</v>
      </c>
      <c r="G43" s="20">
        <v>0.31258912126478544</v>
      </c>
      <c r="H43" s="15"/>
    </row>
    <row r="44" spans="1:8" x14ac:dyDescent="0.2">
      <c r="A44" s="4" t="s">
        <v>246</v>
      </c>
      <c r="B44" s="19">
        <v>0.3905837380012584</v>
      </c>
      <c r="C44" s="19">
        <v>0.43726570873891718</v>
      </c>
      <c r="D44" s="19">
        <v>0.43311294086656216</v>
      </c>
      <c r="E44" s="19">
        <v>0.42528353775770444</v>
      </c>
      <c r="F44" s="19">
        <v>0.4506941235879075</v>
      </c>
      <c r="G44" s="20">
        <v>0.42080787380860868</v>
      </c>
      <c r="H44" s="15"/>
    </row>
    <row r="45" spans="1:8" x14ac:dyDescent="0.2">
      <c r="A45" s="4" t="s">
        <v>35</v>
      </c>
      <c r="B45" s="23">
        <v>0.30858737591882829</v>
      </c>
      <c r="C45" s="23">
        <v>0.27985292155507191</v>
      </c>
      <c r="D45" s="23">
        <v>0.28464173841703821</v>
      </c>
      <c r="E45" s="23">
        <v>0.20443659991113761</v>
      </c>
      <c r="F45" s="23">
        <v>0.2804530438692644</v>
      </c>
      <c r="G45" s="24">
        <v>0.26660300492660582</v>
      </c>
      <c r="H45" s="15"/>
    </row>
    <row r="46" spans="1:8" x14ac:dyDescent="0.2">
      <c r="A46" s="4" t="s">
        <v>36</v>
      </c>
      <c r="B46" s="28">
        <f t="shared" ref="B46:G46" si="5">SUM(B43:B45)</f>
        <v>1</v>
      </c>
      <c r="C46" s="28">
        <f t="shared" si="5"/>
        <v>0.99999999999999989</v>
      </c>
      <c r="D46" s="28">
        <f t="shared" si="5"/>
        <v>0.99999999999999989</v>
      </c>
      <c r="E46" s="28">
        <f t="shared" si="5"/>
        <v>1</v>
      </c>
      <c r="F46" s="28">
        <f t="shared" si="5"/>
        <v>1</v>
      </c>
      <c r="G46" s="26">
        <f t="shared" si="5"/>
        <v>0.99999999999999989</v>
      </c>
      <c r="H46" s="15"/>
    </row>
    <row r="47" spans="1:8" x14ac:dyDescent="0.2">
      <c r="A47" s="4"/>
      <c r="B47" s="19"/>
      <c r="C47" s="19"/>
      <c r="D47" s="19"/>
      <c r="E47" s="19"/>
      <c r="F47" s="19"/>
      <c r="G47" s="26"/>
      <c r="H47" s="15"/>
    </row>
    <row r="48" spans="1:8" x14ac:dyDescent="0.2">
      <c r="A48" s="4" t="s">
        <v>37</v>
      </c>
      <c r="B48" s="19">
        <v>0.29320625131794242</v>
      </c>
      <c r="C48" s="19">
        <v>0.26228074915338007</v>
      </c>
      <c r="D48" s="19">
        <v>0.262266570384173</v>
      </c>
      <c r="E48" s="19">
        <v>0.33018092508715657</v>
      </c>
      <c r="F48" s="19">
        <v>0.26738976619487764</v>
      </c>
      <c r="G48" s="20">
        <v>0.25029006334492732</v>
      </c>
      <c r="H48" s="15"/>
    </row>
    <row r="49" spans="1:8" x14ac:dyDescent="0.2">
      <c r="A49" s="4" t="s">
        <v>247</v>
      </c>
      <c r="B49" s="19">
        <v>0.37088871818219743</v>
      </c>
      <c r="C49" s="19">
        <v>0.39740660063261485</v>
      </c>
      <c r="D49" s="19">
        <v>0.4273542258136831</v>
      </c>
      <c r="E49" s="19">
        <v>0.39966397793666458</v>
      </c>
      <c r="F49" s="19">
        <v>0.41023188428370599</v>
      </c>
      <c r="G49" s="20">
        <v>0.37534402281671203</v>
      </c>
      <c r="H49" s="15"/>
    </row>
    <row r="50" spans="1:8" x14ac:dyDescent="0.2">
      <c r="A50" s="4" t="s">
        <v>38</v>
      </c>
      <c r="B50" s="23">
        <v>0.33590503049986009</v>
      </c>
      <c r="C50" s="23">
        <v>0.34031265021400503</v>
      </c>
      <c r="D50" s="23">
        <v>0.31037920380214395</v>
      </c>
      <c r="E50" s="23">
        <v>0.27015509697617884</v>
      </c>
      <c r="F50" s="23">
        <v>0.32237834952141625</v>
      </c>
      <c r="G50" s="24">
        <v>0.37436591383836071</v>
      </c>
      <c r="H50" s="15"/>
    </row>
    <row r="51" spans="1:8" x14ac:dyDescent="0.2">
      <c r="A51" s="4" t="s">
        <v>39</v>
      </c>
      <c r="B51" s="28">
        <f t="shared" ref="B51:G51" si="6">SUM(B48:B50)</f>
        <v>1</v>
      </c>
      <c r="C51" s="28">
        <f t="shared" si="6"/>
        <v>1</v>
      </c>
      <c r="D51" s="28">
        <f t="shared" si="6"/>
        <v>1</v>
      </c>
      <c r="E51" s="28">
        <f t="shared" si="6"/>
        <v>1</v>
      </c>
      <c r="F51" s="28">
        <f t="shared" si="6"/>
        <v>1</v>
      </c>
      <c r="G51" s="26">
        <f t="shared" si="6"/>
        <v>1</v>
      </c>
      <c r="H51" s="15"/>
    </row>
    <row r="52" spans="1:8" x14ac:dyDescent="0.2">
      <c r="A52" s="4"/>
      <c r="B52" s="5"/>
      <c r="C52" s="5"/>
      <c r="D52" s="5"/>
      <c r="E52" s="5"/>
      <c r="F52" s="5"/>
      <c r="G52" s="9"/>
      <c r="H52" s="15"/>
    </row>
    <row r="53" spans="1:8" x14ac:dyDescent="0.2">
      <c r="A53" s="8" t="s">
        <v>40</v>
      </c>
      <c r="B53" s="5"/>
      <c r="C53" s="5"/>
      <c r="D53" s="5"/>
      <c r="E53" s="5"/>
      <c r="F53" s="5"/>
      <c r="G53" s="9"/>
      <c r="H53" s="15"/>
    </row>
    <row r="54" spans="1:8" x14ac:dyDescent="0.2">
      <c r="A54" s="4" t="s">
        <v>17</v>
      </c>
      <c r="B54" s="16">
        <f t="shared" ref="B54:G54" si="7">B13*B18</f>
        <v>43945.768504256142</v>
      </c>
      <c r="C54" s="16">
        <f t="shared" si="7"/>
        <v>3944.3725372177009</v>
      </c>
      <c r="D54" s="16">
        <f t="shared" si="7"/>
        <v>177.06698389373614</v>
      </c>
      <c r="E54" s="16">
        <f t="shared" si="7"/>
        <v>85.064894610341497</v>
      </c>
      <c r="F54" s="16">
        <f t="shared" si="7"/>
        <v>1623.0024318557491</v>
      </c>
      <c r="G54" s="17">
        <f t="shared" si="7"/>
        <v>510.87343503206034</v>
      </c>
      <c r="H54" s="12">
        <f>SUM(B54:G54)</f>
        <v>50286.148786865728</v>
      </c>
    </row>
    <row r="55" spans="1:8" x14ac:dyDescent="0.2">
      <c r="A55" s="4" t="s">
        <v>18</v>
      </c>
      <c r="B55" s="16">
        <f t="shared" ref="B55:G57" si="8">B13*B19</f>
        <v>0</v>
      </c>
      <c r="C55" s="16">
        <f t="shared" si="8"/>
        <v>0</v>
      </c>
      <c r="D55" s="16">
        <f t="shared" si="8"/>
        <v>0</v>
      </c>
      <c r="E55" s="16">
        <f t="shared" si="8"/>
        <v>0</v>
      </c>
      <c r="F55" s="16">
        <f t="shared" si="8"/>
        <v>0</v>
      </c>
      <c r="G55" s="17">
        <f t="shared" si="8"/>
        <v>0</v>
      </c>
      <c r="H55" s="12">
        <f t="shared" ref="H55:H57" si="9">SUM(B55:G55)</f>
        <v>0</v>
      </c>
    </row>
    <row r="56" spans="1:8" x14ac:dyDescent="0.2">
      <c r="A56" s="4" t="s">
        <v>19</v>
      </c>
      <c r="B56" s="16">
        <f t="shared" si="8"/>
        <v>17726.053186429755</v>
      </c>
      <c r="C56" s="16">
        <f t="shared" si="8"/>
        <v>1686.166076195165</v>
      </c>
      <c r="D56" s="16">
        <f t="shared" si="8"/>
        <v>35.601571085498591</v>
      </c>
      <c r="E56" s="16">
        <f t="shared" si="8"/>
        <v>30.496301639003754</v>
      </c>
      <c r="F56" s="16">
        <f t="shared" si="8"/>
        <v>589.57483770708598</v>
      </c>
      <c r="G56" s="17">
        <f t="shared" si="8"/>
        <v>233.20143216537937</v>
      </c>
      <c r="H56" s="12">
        <f t="shared" si="9"/>
        <v>20301.093405221887</v>
      </c>
    </row>
    <row r="57" spans="1:8" x14ac:dyDescent="0.2">
      <c r="A57" s="4" t="s">
        <v>20</v>
      </c>
      <c r="B57" s="16">
        <f t="shared" si="8"/>
        <v>21462.335398294326</v>
      </c>
      <c r="C57" s="16">
        <f t="shared" si="8"/>
        <v>1786.4155572821344</v>
      </c>
      <c r="D57" s="16">
        <f t="shared" si="8"/>
        <v>115.28935683436495</v>
      </c>
      <c r="E57" s="16">
        <f t="shared" si="8"/>
        <v>40.739108078182106</v>
      </c>
      <c r="F57" s="16">
        <f t="shared" si="8"/>
        <v>839.39595416043528</v>
      </c>
      <c r="G57" s="17">
        <f t="shared" si="8"/>
        <v>243.79800217137867</v>
      </c>
      <c r="H57" s="12">
        <f t="shared" si="9"/>
        <v>24487.973376820817</v>
      </c>
    </row>
    <row r="58" spans="1:8" x14ac:dyDescent="0.2">
      <c r="A58" s="4"/>
      <c r="B58" s="5"/>
      <c r="C58" s="5"/>
      <c r="D58" s="5"/>
      <c r="E58" s="5"/>
      <c r="F58" s="5"/>
      <c r="G58" s="9"/>
      <c r="H58" s="15"/>
    </row>
    <row r="59" spans="1:8" x14ac:dyDescent="0.2">
      <c r="A59" s="8" t="s">
        <v>41</v>
      </c>
      <c r="B59" s="5"/>
      <c r="C59" s="5"/>
      <c r="D59" s="5"/>
      <c r="E59" s="5"/>
      <c r="F59" s="5"/>
      <c r="G59" s="9"/>
      <c r="H59" s="15"/>
    </row>
    <row r="60" spans="1:8" x14ac:dyDescent="0.2">
      <c r="A60" s="4" t="s">
        <v>22</v>
      </c>
      <c r="B60" s="16">
        <f t="shared" ref="B60:G60" si="10">B24*B14</f>
        <v>1379.8141192574626</v>
      </c>
      <c r="C60" s="16">
        <f t="shared" si="10"/>
        <v>24.161990375169893</v>
      </c>
      <c r="D60" s="16">
        <f t="shared" si="10"/>
        <v>0</v>
      </c>
      <c r="E60" s="16">
        <f t="shared" si="10"/>
        <v>0</v>
      </c>
      <c r="F60" s="16">
        <f t="shared" si="10"/>
        <v>12.298847774286438</v>
      </c>
      <c r="G60" s="17">
        <f t="shared" si="10"/>
        <v>0</v>
      </c>
      <c r="H60" s="12">
        <f>SUM(B60:G60)</f>
        <v>1416.2749574069189</v>
      </c>
    </row>
    <row r="61" spans="1:8" x14ac:dyDescent="0.2">
      <c r="A61" s="4"/>
      <c r="B61" s="16"/>
      <c r="C61" s="16"/>
      <c r="D61" s="16"/>
      <c r="E61" s="16"/>
      <c r="F61" s="16"/>
      <c r="G61" s="17"/>
      <c r="H61" s="12"/>
    </row>
    <row r="62" spans="1:8" x14ac:dyDescent="0.2">
      <c r="A62" s="4" t="s">
        <v>23</v>
      </c>
      <c r="B62" s="16">
        <f t="shared" ref="B62:G66" si="11">B$14*B26</f>
        <v>840992.60536382871</v>
      </c>
      <c r="C62" s="16">
        <f t="shared" si="11"/>
        <v>72540.719503860484</v>
      </c>
      <c r="D62" s="16">
        <f t="shared" si="11"/>
        <v>893.49553513828323</v>
      </c>
      <c r="E62" s="16">
        <f t="shared" si="11"/>
        <v>1200.1029854325302</v>
      </c>
      <c r="F62" s="16">
        <f t="shared" si="11"/>
        <v>46299.394913544573</v>
      </c>
      <c r="G62" s="17">
        <f t="shared" si="11"/>
        <v>11381.220532904565</v>
      </c>
      <c r="H62" s="12">
        <f t="shared" ref="H62:H67" si="12">SUM(B62:G62)</f>
        <v>973307.53883470909</v>
      </c>
    </row>
    <row r="63" spans="1:8" x14ac:dyDescent="0.2">
      <c r="A63" s="4" t="s">
        <v>24</v>
      </c>
      <c r="B63" s="16">
        <f t="shared" si="11"/>
        <v>212677.95970571972</v>
      </c>
      <c r="C63" s="16">
        <f t="shared" si="11"/>
        <v>21101.008776954011</v>
      </c>
      <c r="D63" s="16">
        <f t="shared" si="11"/>
        <v>268.34113043842058</v>
      </c>
      <c r="E63" s="16">
        <f t="shared" si="11"/>
        <v>361.09293366996491</v>
      </c>
      <c r="F63" s="16">
        <f t="shared" si="11"/>
        <v>11521.357245123711</v>
      </c>
      <c r="G63" s="17">
        <f t="shared" si="11"/>
        <v>3287.3482409144844</v>
      </c>
      <c r="H63" s="12">
        <f t="shared" si="12"/>
        <v>249217.10803282034</v>
      </c>
    </row>
    <row r="64" spans="1:8" x14ac:dyDescent="0.2">
      <c r="A64" s="4" t="s">
        <v>25</v>
      </c>
      <c r="B64" s="16">
        <f t="shared" si="11"/>
        <v>420461.02862395183</v>
      </c>
      <c r="C64" s="16">
        <f t="shared" si="11"/>
        <v>43888.686542847325</v>
      </c>
      <c r="D64" s="16">
        <f t="shared" si="11"/>
        <v>625.15440469986265</v>
      </c>
      <c r="E64" s="16">
        <f t="shared" si="11"/>
        <v>839.01005176256535</v>
      </c>
      <c r="F64" s="16">
        <f t="shared" si="11"/>
        <v>20581.733497225981</v>
      </c>
      <c r="G64" s="17">
        <f t="shared" si="11"/>
        <v>6673.2576441467409</v>
      </c>
      <c r="H64" s="12">
        <f t="shared" si="12"/>
        <v>493068.87076463428</v>
      </c>
    </row>
    <row r="65" spans="1:8" x14ac:dyDescent="0.2">
      <c r="A65" s="4" t="s">
        <v>26</v>
      </c>
      <c r="B65" s="16">
        <f t="shared" si="11"/>
        <v>629325.28843507962</v>
      </c>
      <c r="C65" s="16">
        <f t="shared" si="11"/>
        <v>79321.867526544913</v>
      </c>
      <c r="D65" s="16">
        <f t="shared" si="11"/>
        <v>1786.9910702765665</v>
      </c>
      <c r="E65" s="16">
        <f t="shared" si="11"/>
        <v>2305.3811458466876</v>
      </c>
      <c r="F65" s="16">
        <f t="shared" si="11"/>
        <v>22880.18984423752</v>
      </c>
      <c r="G65" s="17">
        <f t="shared" si="11"/>
        <v>12554.320682897269</v>
      </c>
      <c r="H65" s="12">
        <f t="shared" si="12"/>
        <v>748174.03870488261</v>
      </c>
    </row>
    <row r="66" spans="1:8" x14ac:dyDescent="0.2">
      <c r="A66" s="4" t="s">
        <v>27</v>
      </c>
      <c r="B66" s="29">
        <f t="shared" si="11"/>
        <v>485790.22462427616</v>
      </c>
      <c r="C66" s="29">
        <f t="shared" si="11"/>
        <v>40196.071564142738</v>
      </c>
      <c r="D66" s="29">
        <f t="shared" si="11"/>
        <v>1521.574638807502</v>
      </c>
      <c r="E66" s="29">
        <f t="shared" si="11"/>
        <v>630.3954367221445</v>
      </c>
      <c r="F66" s="29">
        <f t="shared" si="11"/>
        <v>1822.8108233678968</v>
      </c>
      <c r="G66" s="30">
        <f t="shared" si="11"/>
        <v>11804.366575637245</v>
      </c>
      <c r="H66" s="31">
        <f t="shared" si="12"/>
        <v>541765.44366295356</v>
      </c>
    </row>
    <row r="67" spans="1:8" x14ac:dyDescent="0.2">
      <c r="A67" s="4"/>
      <c r="B67" s="16">
        <f>SUM(B62:B66)</f>
        <v>2589247.1067528557</v>
      </c>
      <c r="C67" s="16">
        <f t="shared" ref="C67:G67" si="13">SUM(C62:C66)</f>
        <v>257048.35391434949</v>
      </c>
      <c r="D67" s="16">
        <f t="shared" si="13"/>
        <v>5095.5567793606351</v>
      </c>
      <c r="E67" s="16">
        <f t="shared" si="13"/>
        <v>5335.9825534338925</v>
      </c>
      <c r="F67" s="16">
        <f t="shared" si="13"/>
        <v>103105.48632349969</v>
      </c>
      <c r="G67" s="17">
        <f t="shared" si="13"/>
        <v>45700.513676500304</v>
      </c>
      <c r="H67" s="12">
        <f t="shared" si="12"/>
        <v>3005533</v>
      </c>
    </row>
    <row r="68" spans="1:8" x14ac:dyDescent="0.2">
      <c r="A68" s="4"/>
      <c r="B68" s="16"/>
      <c r="C68" s="16"/>
      <c r="D68" s="16"/>
      <c r="E68" s="16"/>
      <c r="F68" s="16"/>
      <c r="G68" s="17"/>
      <c r="H68" s="12"/>
    </row>
    <row r="69" spans="1:8" x14ac:dyDescent="0.2">
      <c r="A69" s="4" t="s">
        <v>28</v>
      </c>
      <c r="B69" s="16">
        <f t="shared" ref="B69:G69" si="14">B33*B15</f>
        <v>1765.5965189197009</v>
      </c>
      <c r="C69" s="16">
        <f t="shared" si="14"/>
        <v>7.9743506392990913</v>
      </c>
      <c r="D69" s="16">
        <f t="shared" si="14"/>
        <v>0</v>
      </c>
      <c r="E69" s="16">
        <f t="shared" si="14"/>
        <v>0</v>
      </c>
      <c r="F69" s="16">
        <f t="shared" si="14"/>
        <v>0</v>
      </c>
      <c r="G69" s="17">
        <f t="shared" si="14"/>
        <v>0</v>
      </c>
      <c r="H69" s="12">
        <f>SUM(B69:G69)</f>
        <v>1773.5708695589999</v>
      </c>
    </row>
    <row r="70" spans="1:8" x14ac:dyDescent="0.2">
      <c r="A70" s="4" t="s">
        <v>42</v>
      </c>
      <c r="B70" s="16"/>
      <c r="C70" s="16"/>
      <c r="D70" s="16"/>
      <c r="E70" s="16"/>
      <c r="F70" s="16"/>
      <c r="G70" s="17"/>
      <c r="H70" s="12"/>
    </row>
    <row r="71" spans="1:8" x14ac:dyDescent="0.2">
      <c r="A71" s="4" t="s">
        <v>29</v>
      </c>
      <c r="B71" s="16">
        <f t="shared" ref="B71:G75" si="15">B$15*B35</f>
        <v>1311314.6115110409</v>
      </c>
      <c r="C71" s="16">
        <f t="shared" si="15"/>
        <v>104868.14304673766</v>
      </c>
      <c r="D71" s="16">
        <f t="shared" si="15"/>
        <v>4475.7068446961512</v>
      </c>
      <c r="E71" s="16">
        <f t="shared" si="15"/>
        <v>1487.5099230188018</v>
      </c>
      <c r="F71" s="16">
        <f t="shared" si="15"/>
        <v>67773.09111821682</v>
      </c>
      <c r="G71" s="17">
        <f t="shared" si="15"/>
        <v>16943.073706930423</v>
      </c>
      <c r="H71" s="12">
        <f t="shared" ref="H71:H76" si="16">SUM(B71:G71)</f>
        <v>1506862.1361506407</v>
      </c>
    </row>
    <row r="72" spans="1:8" x14ac:dyDescent="0.2">
      <c r="A72" s="4" t="s">
        <v>30</v>
      </c>
      <c r="B72" s="16">
        <f t="shared" si="15"/>
        <v>317736.0176494412</v>
      </c>
      <c r="C72" s="16">
        <f t="shared" si="15"/>
        <v>28979.135050953766</v>
      </c>
      <c r="D72" s="16">
        <f t="shared" si="15"/>
        <v>1342.4916114365242</v>
      </c>
      <c r="E72" s="16">
        <f t="shared" si="15"/>
        <v>444.42556913780425</v>
      </c>
      <c r="F72" s="16">
        <f t="shared" si="15"/>
        <v>15888.119797264708</v>
      </c>
      <c r="G72" s="17">
        <f t="shared" si="15"/>
        <v>4177.0331663812658</v>
      </c>
      <c r="H72" s="12">
        <f t="shared" si="16"/>
        <v>368567.22284461523</v>
      </c>
    </row>
    <row r="73" spans="1:8" x14ac:dyDescent="0.2">
      <c r="A73" s="4" t="s">
        <v>31</v>
      </c>
      <c r="B73" s="16">
        <f t="shared" si="15"/>
        <v>593421.98154068447</v>
      </c>
      <c r="C73" s="16">
        <f t="shared" si="15"/>
        <v>58861.368632528895</v>
      </c>
      <c r="D73" s="16">
        <f t="shared" si="15"/>
        <v>2913.5080675127629</v>
      </c>
      <c r="E73" s="16">
        <f t="shared" si="15"/>
        <v>1043.0843538809977</v>
      </c>
      <c r="F73" s="16">
        <f t="shared" si="15"/>
        <v>25634.441644332113</v>
      </c>
      <c r="G73" s="17">
        <f t="shared" si="15"/>
        <v>7641.7305589666421</v>
      </c>
      <c r="H73" s="12">
        <f t="shared" si="16"/>
        <v>689516.1147979059</v>
      </c>
    </row>
    <row r="74" spans="1:8" x14ac:dyDescent="0.2">
      <c r="A74" s="4" t="s">
        <v>32</v>
      </c>
      <c r="B74" s="16">
        <f t="shared" si="15"/>
        <v>765698.05002375576</v>
      </c>
      <c r="C74" s="16">
        <f t="shared" si="15"/>
        <v>86426.451727969747</v>
      </c>
      <c r="D74" s="16">
        <f t="shared" si="15"/>
        <v>7466.3696025213576</v>
      </c>
      <c r="E74" s="16">
        <f t="shared" si="15"/>
        <v>1570.1087541250058</v>
      </c>
      <c r="F74" s="16">
        <f t="shared" si="15"/>
        <v>26827.771450234854</v>
      </c>
      <c r="G74" s="17">
        <f t="shared" si="15"/>
        <v>12623.300198532528</v>
      </c>
      <c r="H74" s="12">
        <f t="shared" si="16"/>
        <v>900612.05175713927</v>
      </c>
    </row>
    <row r="75" spans="1:8" x14ac:dyDescent="0.2">
      <c r="A75" s="4" t="s">
        <v>33</v>
      </c>
      <c r="B75" s="29">
        <f t="shared" si="15"/>
        <v>463946.59995830362</v>
      </c>
      <c r="C75" s="29">
        <f t="shared" si="15"/>
        <v>35014.287054383989</v>
      </c>
      <c r="D75" s="29">
        <f t="shared" si="15"/>
        <v>1238.1490778711234</v>
      </c>
      <c r="E75" s="29">
        <f t="shared" si="15"/>
        <v>0</v>
      </c>
      <c r="F75" s="29">
        <f t="shared" si="15"/>
        <v>3462.0876150690478</v>
      </c>
      <c r="G75" s="30">
        <f t="shared" si="15"/>
        <v>6201.3507440715985</v>
      </c>
      <c r="H75" s="31">
        <f t="shared" si="16"/>
        <v>509862.4744496994</v>
      </c>
    </row>
    <row r="76" spans="1:8" x14ac:dyDescent="0.2">
      <c r="A76" s="4"/>
      <c r="B76" s="16">
        <f>SUM(B71:B75)</f>
        <v>3452117.2606832255</v>
      </c>
      <c r="C76" s="16">
        <f t="shared" ref="C76:G76" si="17">SUM(C71:C75)</f>
        <v>314149.38551257411</v>
      </c>
      <c r="D76" s="16">
        <f t="shared" si="17"/>
        <v>17436.225204037921</v>
      </c>
      <c r="E76" s="16">
        <f t="shared" si="17"/>
        <v>4545.1286001626095</v>
      </c>
      <c r="F76" s="16">
        <f t="shared" si="17"/>
        <v>139585.51162511756</v>
      </c>
      <c r="G76" s="17">
        <f t="shared" si="17"/>
        <v>47586.488374882458</v>
      </c>
      <c r="H76" s="12">
        <f t="shared" si="16"/>
        <v>3975420</v>
      </c>
    </row>
    <row r="77" spans="1:8" x14ac:dyDescent="0.2">
      <c r="A77" s="4"/>
      <c r="B77" s="16"/>
      <c r="C77" s="16"/>
      <c r="D77" s="16"/>
      <c r="E77" s="16"/>
      <c r="F77" s="16"/>
      <c r="G77" s="17"/>
      <c r="H77" s="12"/>
    </row>
    <row r="78" spans="1:8" x14ac:dyDescent="0.2">
      <c r="A78" s="4" t="s">
        <v>43</v>
      </c>
      <c r="B78" s="16">
        <f>B67+B76</f>
        <v>6041364.3674360812</v>
      </c>
      <c r="C78" s="16">
        <f t="shared" ref="C78:G78" si="18">C67+C76</f>
        <v>571197.73942692357</v>
      </c>
      <c r="D78" s="16">
        <f t="shared" si="18"/>
        <v>22531.781983398556</v>
      </c>
      <c r="E78" s="16">
        <f t="shared" si="18"/>
        <v>9881.1111535965028</v>
      </c>
      <c r="F78" s="16">
        <f t="shared" si="18"/>
        <v>242690.99794861727</v>
      </c>
      <c r="G78" s="17">
        <f t="shared" si="18"/>
        <v>93287.002051382762</v>
      </c>
      <c r="H78" s="12">
        <f>SUM(B78:G78)</f>
        <v>6980953</v>
      </c>
    </row>
    <row r="79" spans="1:8" x14ac:dyDescent="0.2">
      <c r="A79" s="4"/>
      <c r="B79" s="16"/>
      <c r="C79" s="16"/>
      <c r="D79" s="16"/>
      <c r="E79" s="16"/>
      <c r="F79" s="16"/>
      <c r="G79" s="17"/>
      <c r="H79" s="12"/>
    </row>
    <row r="80" spans="1:8" x14ac:dyDescent="0.2">
      <c r="A80" s="4" t="s">
        <v>19</v>
      </c>
      <c r="B80" s="16">
        <f>B43*B$14</f>
        <v>778920.32291009999</v>
      </c>
      <c r="C80" s="16">
        <f t="shared" ref="C80:G80" si="19">C43*C$14</f>
        <v>72714.190435966622</v>
      </c>
      <c r="D80" s="16">
        <f t="shared" si="19"/>
        <v>1438.1970574192665</v>
      </c>
      <c r="E80" s="16">
        <f t="shared" si="19"/>
        <v>1975.8068852869624</v>
      </c>
      <c r="F80" s="16">
        <f t="shared" si="19"/>
        <v>27720.202048778716</v>
      </c>
      <c r="G80" s="17">
        <f t="shared" si="19"/>
        <v>14285.483411486541</v>
      </c>
      <c r="H80" s="12">
        <f>SUM(B80:G80)</f>
        <v>897054.202749038</v>
      </c>
    </row>
    <row r="81" spans="1:8" x14ac:dyDescent="0.2">
      <c r="A81" s="4" t="s">
        <v>246</v>
      </c>
      <c r="B81" s="16">
        <f t="shared" ref="B81:G82" si="20">B44*B$14</f>
        <v>1011317.8135644738</v>
      </c>
      <c r="C81" s="16">
        <f t="shared" si="20"/>
        <v>112398.43065453005</v>
      </c>
      <c r="D81" s="16">
        <f t="shared" si="20"/>
        <v>2206.9515820614329</v>
      </c>
      <c r="E81" s="16">
        <f t="shared" si="20"/>
        <v>2269.305537737755</v>
      </c>
      <c r="F81" s="16">
        <f t="shared" si="20"/>
        <v>46469.036795674678</v>
      </c>
      <c r="G81" s="17">
        <f t="shared" si="20"/>
        <v>19231.135992169337</v>
      </c>
      <c r="H81" s="12">
        <f t="shared" ref="H81:H83" si="21">SUM(B81:G81)</f>
        <v>1193892.6741266467</v>
      </c>
    </row>
    <row r="82" spans="1:8" x14ac:dyDescent="0.2">
      <c r="A82" s="4" t="s">
        <v>35</v>
      </c>
      <c r="B82" s="29">
        <f t="shared" si="20"/>
        <v>799008.97027828195</v>
      </c>
      <c r="C82" s="29">
        <f t="shared" si="20"/>
        <v>71935.732823852813</v>
      </c>
      <c r="D82" s="29">
        <f t="shared" si="20"/>
        <v>1450.4081398799356</v>
      </c>
      <c r="E82" s="29">
        <f t="shared" si="20"/>
        <v>1090.8701304091751</v>
      </c>
      <c r="F82" s="29">
        <f t="shared" si="20"/>
        <v>28916.247479046298</v>
      </c>
      <c r="G82" s="30">
        <f t="shared" si="20"/>
        <v>12183.894272844429</v>
      </c>
      <c r="H82" s="31">
        <f t="shared" si="21"/>
        <v>914586.12312431459</v>
      </c>
    </row>
    <row r="83" spans="1:8" x14ac:dyDescent="0.2">
      <c r="A83" s="4" t="s">
        <v>36</v>
      </c>
      <c r="B83" s="16">
        <f>SUM(B80:B82)</f>
        <v>2589247.1067528557</v>
      </c>
      <c r="C83" s="16">
        <f t="shared" ref="C83:G83" si="22">SUM(C80:C82)</f>
        <v>257048.35391434946</v>
      </c>
      <c r="D83" s="16">
        <f t="shared" si="22"/>
        <v>5095.5567793606351</v>
      </c>
      <c r="E83" s="16">
        <f t="shared" si="22"/>
        <v>5335.9825534338925</v>
      </c>
      <c r="F83" s="16">
        <f t="shared" si="22"/>
        <v>103105.48632349969</v>
      </c>
      <c r="G83" s="17">
        <f t="shared" si="22"/>
        <v>45700.513676500304</v>
      </c>
      <c r="H83" s="12">
        <f t="shared" si="21"/>
        <v>3005533</v>
      </c>
    </row>
    <row r="84" spans="1:8" x14ac:dyDescent="0.2">
      <c r="A84" s="4"/>
      <c r="B84" s="16"/>
      <c r="C84" s="16"/>
      <c r="D84" s="16"/>
      <c r="E84" s="16"/>
      <c r="F84" s="16"/>
      <c r="G84" s="17"/>
      <c r="H84" s="12"/>
    </row>
    <row r="85" spans="1:8" x14ac:dyDescent="0.2">
      <c r="A85" s="4" t="s">
        <v>37</v>
      </c>
      <c r="B85" s="16">
        <f>B48*B$15</f>
        <v>1012182.3611148928</v>
      </c>
      <c r="C85" s="16">
        <f t="shared" ref="C85:G85" si="23">C48*C$15</f>
        <v>82395.336178311947</v>
      </c>
      <c r="D85" s="16">
        <f t="shared" si="23"/>
        <v>4572.9389847091024</v>
      </c>
      <c r="E85" s="16">
        <f t="shared" si="23"/>
        <v>1500.7147658417834</v>
      </c>
      <c r="F85" s="16">
        <f t="shared" si="23"/>
        <v>37323.737317632564</v>
      </c>
      <c r="G85" s="17">
        <f t="shared" si="23"/>
        <v>11910.425189711978</v>
      </c>
      <c r="H85" s="12">
        <f t="shared" ref="H85:H88" si="24">SUM(B85:G85)</f>
        <v>1149885.5135511004</v>
      </c>
    </row>
    <row r="86" spans="1:8" x14ac:dyDescent="0.2">
      <c r="A86" s="4" t="s">
        <v>247</v>
      </c>
      <c r="B86" s="16">
        <f t="shared" ref="B86:G87" si="25">B49*B$15</f>
        <v>1280351.3458294403</v>
      </c>
      <c r="C86" s="16">
        <f t="shared" si="25"/>
        <v>124845.03938737691</v>
      </c>
      <c r="D86" s="16">
        <f t="shared" si="25"/>
        <v>7451.4445231846539</v>
      </c>
      <c r="E86" s="16">
        <f t="shared" si="25"/>
        <v>1816.5241765746923</v>
      </c>
      <c r="F86" s="16">
        <f t="shared" si="25"/>
        <v>57262.427452677126</v>
      </c>
      <c r="G86" s="17">
        <f t="shared" si="25"/>
        <v>17861.303978349082</v>
      </c>
      <c r="H86" s="12">
        <f t="shared" si="24"/>
        <v>1489588.0853476028</v>
      </c>
    </row>
    <row r="87" spans="1:8" x14ac:dyDescent="0.2">
      <c r="A87" s="4" t="s">
        <v>38</v>
      </c>
      <c r="B87" s="29">
        <f t="shared" si="25"/>
        <v>1159583.5537388923</v>
      </c>
      <c r="C87" s="29">
        <f t="shared" si="25"/>
        <v>106909.00994688526</v>
      </c>
      <c r="D87" s="29">
        <f t="shared" si="25"/>
        <v>5411.8416961441653</v>
      </c>
      <c r="E87" s="29">
        <f t="shared" si="25"/>
        <v>1227.8896577461337</v>
      </c>
      <c r="F87" s="29">
        <f t="shared" si="25"/>
        <v>44999.34685480786</v>
      </c>
      <c r="G87" s="30">
        <f t="shared" si="25"/>
        <v>17814.7592068214</v>
      </c>
      <c r="H87" s="31">
        <f t="shared" si="24"/>
        <v>1335946.401101297</v>
      </c>
    </row>
    <row r="88" spans="1:8" x14ac:dyDescent="0.2">
      <c r="A88" s="4" t="s">
        <v>39</v>
      </c>
      <c r="B88" s="16">
        <f>SUM(B85:B87)</f>
        <v>3452117.2606832255</v>
      </c>
      <c r="C88" s="16">
        <f t="shared" ref="C88:G88" si="26">SUM(C85:C87)</f>
        <v>314149.38551257411</v>
      </c>
      <c r="D88" s="16">
        <f t="shared" si="26"/>
        <v>17436.225204037921</v>
      </c>
      <c r="E88" s="16">
        <f t="shared" si="26"/>
        <v>4545.1286001626095</v>
      </c>
      <c r="F88" s="16">
        <f t="shared" si="26"/>
        <v>139585.51162511756</v>
      </c>
      <c r="G88" s="17">
        <f t="shared" si="26"/>
        <v>47586.488374882458</v>
      </c>
      <c r="H88" s="12">
        <f t="shared" si="24"/>
        <v>3975420</v>
      </c>
    </row>
    <row r="89" spans="1:8" x14ac:dyDescent="0.2">
      <c r="A89" s="4"/>
      <c r="B89" s="16"/>
      <c r="C89" s="16"/>
      <c r="D89" s="16"/>
      <c r="E89" s="16"/>
      <c r="F89" s="16"/>
      <c r="G89" s="17"/>
      <c r="H89" s="12"/>
    </row>
    <row r="90" spans="1:8" x14ac:dyDescent="0.2">
      <c r="A90" s="4" t="s">
        <v>44</v>
      </c>
      <c r="B90" s="16">
        <f t="shared" ref="B90:G90" si="27">B83+B88</f>
        <v>6041364.3674360812</v>
      </c>
      <c r="C90" s="16">
        <f t="shared" si="27"/>
        <v>571197.73942692357</v>
      </c>
      <c r="D90" s="16">
        <f t="shared" si="27"/>
        <v>22531.781983398556</v>
      </c>
      <c r="E90" s="16">
        <f t="shared" si="27"/>
        <v>9881.1111535965028</v>
      </c>
      <c r="F90" s="16">
        <f t="shared" si="27"/>
        <v>242690.99794861727</v>
      </c>
      <c r="G90" s="17">
        <f t="shared" si="27"/>
        <v>93287.002051382762</v>
      </c>
      <c r="H90" s="12">
        <f>SUM(B90:G90)</f>
        <v>6980953</v>
      </c>
    </row>
    <row r="91" spans="1:8" x14ac:dyDescent="0.2">
      <c r="A91" s="4"/>
      <c r="B91" s="16"/>
      <c r="C91" s="16"/>
      <c r="D91" s="16"/>
      <c r="E91" s="16"/>
      <c r="F91" s="16"/>
      <c r="G91" s="17"/>
      <c r="H91" s="12"/>
    </row>
    <row r="92" spans="1:8" x14ac:dyDescent="0.2">
      <c r="A92" s="4" t="s">
        <v>68</v>
      </c>
      <c r="B92" s="16">
        <f>B$14*B$43*B26</f>
        <v>252994.86867304472</v>
      </c>
      <c r="C92" s="16">
        <f t="shared" ref="C92:G92" si="28">C$14*C$43*C26</f>
        <v>20520.418092711592</v>
      </c>
      <c r="D92" s="16">
        <f t="shared" si="28"/>
        <v>252.18493387377578</v>
      </c>
      <c r="E92" s="16">
        <f t="shared" si="28"/>
        <v>444.37396822916895</v>
      </c>
      <c r="F92" s="16">
        <f t="shared" si="28"/>
        <v>12447.723467525468</v>
      </c>
      <c r="G92" s="17">
        <f t="shared" si="28"/>
        <v>3557.6457253013709</v>
      </c>
      <c r="H92" s="12">
        <f>SUM(B92:G92)</f>
        <v>290217.21486068604</v>
      </c>
    </row>
    <row r="93" spans="1:8" x14ac:dyDescent="0.2">
      <c r="A93" s="4" t="s">
        <v>69</v>
      </c>
      <c r="B93" s="16">
        <f t="shared" ref="B93:G96" si="29">B$14*B$43*B27</f>
        <v>63979.673712020354</v>
      </c>
      <c r="C93" s="16">
        <f t="shared" si="29"/>
        <v>5969.0822650033078</v>
      </c>
      <c r="D93" s="16">
        <f t="shared" si="29"/>
        <v>75.738028421993221</v>
      </c>
      <c r="E93" s="16">
        <f t="shared" si="29"/>
        <v>133.70544176806854</v>
      </c>
      <c r="F93" s="16">
        <f t="shared" si="29"/>
        <v>3097.5495300893444</v>
      </c>
      <c r="G93" s="17">
        <f t="shared" si="29"/>
        <v>1027.5892979187968</v>
      </c>
      <c r="H93" s="12">
        <f t="shared" ref="H93:H97" si="30">SUM(B93:G93)</f>
        <v>74283.338275221846</v>
      </c>
    </row>
    <row r="94" spans="1:8" x14ac:dyDescent="0.2">
      <c r="A94" s="4" t="s">
        <v>70</v>
      </c>
      <c r="B94" s="16">
        <f t="shared" si="29"/>
        <v>126486.82288095797</v>
      </c>
      <c r="C94" s="16">
        <f t="shared" si="29"/>
        <v>12415.291763838419</v>
      </c>
      <c r="D94" s="16">
        <f t="shared" si="29"/>
        <v>176.44690545178258</v>
      </c>
      <c r="E94" s="16">
        <f t="shared" si="29"/>
        <v>310.66852646110038</v>
      </c>
      <c r="F94" s="16">
        <f t="shared" si="29"/>
        <v>5533.4573493708131</v>
      </c>
      <c r="G94" s="17">
        <f t="shared" si="29"/>
        <v>2085.9877429573417</v>
      </c>
      <c r="H94" s="12">
        <f t="shared" si="30"/>
        <v>147008.67516903739</v>
      </c>
    </row>
    <row r="95" spans="1:8" x14ac:dyDescent="0.2">
      <c r="A95" s="4" t="s">
        <v>71</v>
      </c>
      <c r="B95" s="16">
        <f t="shared" si="29"/>
        <v>189319.22550184515</v>
      </c>
      <c r="C95" s="16">
        <f t="shared" si="29"/>
        <v>22438.678533547769</v>
      </c>
      <c r="D95" s="16">
        <f t="shared" si="29"/>
        <v>504.36986774755155</v>
      </c>
      <c r="E95" s="16">
        <f t="shared" si="29"/>
        <v>853.63621330495857</v>
      </c>
      <c r="F95" s="16">
        <f t="shared" si="29"/>
        <v>6151.4038487409071</v>
      </c>
      <c r="G95" s="17">
        <f t="shared" si="29"/>
        <v>3924.3440703431784</v>
      </c>
      <c r="H95" s="12">
        <f t="shared" si="30"/>
        <v>223191.65803552954</v>
      </c>
    </row>
    <row r="96" spans="1:8" x14ac:dyDescent="0.2">
      <c r="A96" s="4" t="s">
        <v>72</v>
      </c>
      <c r="B96" s="29">
        <f t="shared" si="29"/>
        <v>146139.73214223189</v>
      </c>
      <c r="C96" s="29">
        <f t="shared" si="29"/>
        <v>11370.719780865531</v>
      </c>
      <c r="D96" s="29">
        <f t="shared" si="29"/>
        <v>429.45732192416324</v>
      </c>
      <c r="E96" s="29">
        <f t="shared" si="29"/>
        <v>233.42273552366586</v>
      </c>
      <c r="F96" s="29">
        <f t="shared" si="29"/>
        <v>490.06785305218381</v>
      </c>
      <c r="G96" s="30">
        <f t="shared" si="29"/>
        <v>3689.9165749658509</v>
      </c>
      <c r="H96" s="31">
        <f t="shared" si="30"/>
        <v>162353.31640856329</v>
      </c>
    </row>
    <row r="97" spans="1:8" x14ac:dyDescent="0.2">
      <c r="A97" s="4"/>
      <c r="B97" s="16">
        <f>SUM(B92:B96)</f>
        <v>778920.32291010011</v>
      </c>
      <c r="C97" s="16">
        <f t="shared" ref="C97:G97" si="31">SUM(C92:C96)</f>
        <v>72714.190435966622</v>
      </c>
      <c r="D97" s="16">
        <f t="shared" si="31"/>
        <v>1438.1970574192665</v>
      </c>
      <c r="E97" s="16">
        <f t="shared" si="31"/>
        <v>1975.8068852869621</v>
      </c>
      <c r="F97" s="16">
        <f t="shared" si="31"/>
        <v>27720.202048778716</v>
      </c>
      <c r="G97" s="17">
        <f t="shared" si="31"/>
        <v>14285.483411486539</v>
      </c>
      <c r="H97" s="12">
        <f t="shared" si="30"/>
        <v>897054.20274903812</v>
      </c>
    </row>
    <row r="98" spans="1:8" x14ac:dyDescent="0.2">
      <c r="B98" s="16"/>
      <c r="C98" s="16"/>
      <c r="D98" s="16"/>
      <c r="E98" s="16"/>
      <c r="F98" s="16"/>
      <c r="G98" s="17"/>
      <c r="H98" s="12"/>
    </row>
    <row r="99" spans="1:8" x14ac:dyDescent="0.2">
      <c r="A99" s="4" t="s">
        <v>248</v>
      </c>
      <c r="B99" s="16">
        <f>B$14*B$44*B26</f>
        <v>328478.03543442138</v>
      </c>
      <c r="C99" s="16">
        <f t="shared" ref="C99:G99" si="32">C$14*C$44*C26</f>
        <v>31719.569126286551</v>
      </c>
      <c r="D99" s="16">
        <f t="shared" si="32"/>
        <v>386.98447887488459</v>
      </c>
      <c r="E99" s="16">
        <f t="shared" si="32"/>
        <v>510.3840433183293</v>
      </c>
      <c r="F99" s="16">
        <f t="shared" si="32"/>
        <v>20866.865213210396</v>
      </c>
      <c r="G99" s="17">
        <f t="shared" si="32"/>
        <v>4789.30721379845</v>
      </c>
      <c r="H99" s="12">
        <f>SUM(B99:G99)</f>
        <v>386751.14550991001</v>
      </c>
    </row>
    <row r="100" spans="1:8" x14ac:dyDescent="0.2">
      <c r="A100" s="4" t="s">
        <v>249</v>
      </c>
      <c r="B100" s="16">
        <f t="shared" ref="B100:G103" si="33">B$14*B$44*B27</f>
        <v>83068.552492341027</v>
      </c>
      <c r="C100" s="16">
        <f t="shared" si="33"/>
        <v>9226.747557960909</v>
      </c>
      <c r="D100" s="16">
        <f t="shared" si="33"/>
        <v>116.22201615964211</v>
      </c>
      <c r="E100" s="16">
        <f t="shared" si="33"/>
        <v>153.56688029047078</v>
      </c>
      <c r="F100" s="16">
        <f t="shared" si="33"/>
        <v>5192.60800613422</v>
      </c>
      <c r="G100" s="17">
        <f t="shared" si="33"/>
        <v>1383.3420237276939</v>
      </c>
      <c r="H100" s="12">
        <f t="shared" ref="H100:H104" si="34">SUM(B100:G100)</f>
        <v>99141.038976613971</v>
      </c>
    </row>
    <row r="101" spans="1:8" x14ac:dyDescent="0.2">
      <c r="A101" s="4" t="s">
        <v>250</v>
      </c>
      <c r="B101" s="16">
        <f t="shared" si="33"/>
        <v>164225.24024379722</v>
      </c>
      <c r="C101" s="16">
        <f t="shared" si="33"/>
        <v>19191.017626778314</v>
      </c>
      <c r="D101" s="16">
        <f t="shared" si="33"/>
        <v>270.76246271524252</v>
      </c>
      <c r="E101" s="16">
        <f t="shared" si="33"/>
        <v>356.8171630278585</v>
      </c>
      <c r="F101" s="16">
        <f t="shared" si="33"/>
        <v>9276.066340452142</v>
      </c>
      <c r="G101" s="17">
        <f t="shared" si="33"/>
        <v>2808.1593606104348</v>
      </c>
      <c r="H101" s="12">
        <f t="shared" si="34"/>
        <v>196128.06319738121</v>
      </c>
    </row>
    <row r="102" spans="1:8" x14ac:dyDescent="0.2">
      <c r="A102" s="4" t="s">
        <v>251</v>
      </c>
      <c r="B102" s="16">
        <f t="shared" si="33"/>
        <v>245804.22357569353</v>
      </c>
      <c r="C102" s="16">
        <f t="shared" si="33"/>
        <v>34684.732622489166</v>
      </c>
      <c r="D102" s="16">
        <f t="shared" si="33"/>
        <v>773.96895774976917</v>
      </c>
      <c r="E102" s="16">
        <f t="shared" si="33"/>
        <v>980.44064958558965</v>
      </c>
      <c r="F102" s="16">
        <f t="shared" si="33"/>
        <v>10311.967109373572</v>
      </c>
      <c r="G102" s="17">
        <f t="shared" si="33"/>
        <v>5282.9569936814396</v>
      </c>
      <c r="H102" s="12">
        <f t="shared" si="34"/>
        <v>297838.28990857309</v>
      </c>
    </row>
    <row r="103" spans="1:8" x14ac:dyDescent="0.2">
      <c r="A103" s="4" t="s">
        <v>252</v>
      </c>
      <c r="B103" s="29">
        <f t="shared" si="33"/>
        <v>189741.76181822075</v>
      </c>
      <c r="C103" s="29">
        <f t="shared" si="33"/>
        <v>17576.36372101511</v>
      </c>
      <c r="D103" s="29">
        <f t="shared" si="33"/>
        <v>659.01366656189441</v>
      </c>
      <c r="E103" s="29">
        <f t="shared" si="33"/>
        <v>268.09680151550674</v>
      </c>
      <c r="F103" s="29">
        <f t="shared" si="33"/>
        <v>821.5301265043463</v>
      </c>
      <c r="G103" s="30">
        <f t="shared" si="33"/>
        <v>4967.3704003513158</v>
      </c>
      <c r="H103" s="31">
        <f t="shared" si="34"/>
        <v>214034.13653416891</v>
      </c>
    </row>
    <row r="104" spans="1:8" x14ac:dyDescent="0.2">
      <c r="A104" s="4"/>
      <c r="B104" s="16">
        <f>SUM(B99:B103)</f>
        <v>1011317.8135644739</v>
      </c>
      <c r="C104" s="16">
        <f t="shared" ref="C104:G104" si="35">SUM(C99:C103)</f>
        <v>112398.43065453004</v>
      </c>
      <c r="D104" s="16">
        <f t="shared" si="35"/>
        <v>2206.9515820614329</v>
      </c>
      <c r="E104" s="16">
        <f t="shared" si="35"/>
        <v>2269.305537737755</v>
      </c>
      <c r="F104" s="16">
        <f t="shared" si="35"/>
        <v>46469.036795674678</v>
      </c>
      <c r="G104" s="17">
        <f t="shared" si="35"/>
        <v>19231.135992169333</v>
      </c>
      <c r="H104" s="12">
        <f t="shared" si="34"/>
        <v>1193892.6741266469</v>
      </c>
    </row>
    <row r="105" spans="1:8" x14ac:dyDescent="0.2">
      <c r="B105" s="16"/>
      <c r="C105" s="16"/>
      <c r="D105" s="16"/>
      <c r="E105" s="16"/>
      <c r="F105" s="16"/>
      <c r="G105" s="17"/>
      <c r="H105" s="12"/>
    </row>
    <row r="106" spans="1:8" x14ac:dyDescent="0.2">
      <c r="A106" s="4" t="s">
        <v>73</v>
      </c>
      <c r="B106" s="16">
        <f>B$14*B$45*B26</f>
        <v>259519.70125636258</v>
      </c>
      <c r="C106" s="16">
        <f t="shared" ref="C106:G106" si="36">C$14*C$45*C26</f>
        <v>20300.732284862344</v>
      </c>
      <c r="D106" s="16">
        <f t="shared" si="36"/>
        <v>254.32612238962278</v>
      </c>
      <c r="E106" s="16">
        <f t="shared" si="36"/>
        <v>245.34497388503198</v>
      </c>
      <c r="F106" s="16">
        <f t="shared" si="36"/>
        <v>12984.806232808713</v>
      </c>
      <c r="G106" s="17">
        <f t="shared" si="36"/>
        <v>3034.2675938047428</v>
      </c>
      <c r="H106" s="12">
        <f>SUM(B106:G106)</f>
        <v>296339.17846411309</v>
      </c>
    </row>
    <row r="107" spans="1:8" x14ac:dyDescent="0.2">
      <c r="A107" s="4" t="s">
        <v>74</v>
      </c>
      <c r="B107" s="16">
        <f t="shared" ref="B107:G110" si="37">B$14*B$45*B27</f>
        <v>65629.733501358351</v>
      </c>
      <c r="C107" s="16">
        <f t="shared" si="37"/>
        <v>5905.1789539897954</v>
      </c>
      <c r="D107" s="16">
        <f t="shared" si="37"/>
        <v>76.381085856785234</v>
      </c>
      <c r="E107" s="16">
        <f t="shared" si="37"/>
        <v>73.820611611425562</v>
      </c>
      <c r="F107" s="16">
        <f t="shared" si="37"/>
        <v>3231.1997089001475</v>
      </c>
      <c r="G107" s="17">
        <f t="shared" si="37"/>
        <v>876.41691926799319</v>
      </c>
      <c r="H107" s="12">
        <f t="shared" ref="H107:H111" si="38">SUM(B107:G107)</f>
        <v>75792.730780984522</v>
      </c>
    </row>
    <row r="108" spans="1:8" x14ac:dyDescent="0.2">
      <c r="A108" s="4" t="s">
        <v>75</v>
      </c>
      <c r="B108" s="16">
        <f t="shared" si="37"/>
        <v>129748.96549919664</v>
      </c>
      <c r="C108" s="16">
        <f t="shared" si="37"/>
        <v>12282.377152230594</v>
      </c>
      <c r="D108" s="16">
        <f t="shared" si="37"/>
        <v>177.94503653283755</v>
      </c>
      <c r="E108" s="16">
        <f t="shared" si="37"/>
        <v>171.52436227360641</v>
      </c>
      <c r="F108" s="16">
        <f t="shared" si="37"/>
        <v>5772.2098074030264</v>
      </c>
      <c r="G108" s="17">
        <f t="shared" si="37"/>
        <v>1779.1105405789633</v>
      </c>
      <c r="H108" s="12">
        <f t="shared" si="38"/>
        <v>149932.13239821568</v>
      </c>
    </row>
    <row r="109" spans="1:8" x14ac:dyDescent="0.2">
      <c r="A109" s="4" t="s">
        <v>76</v>
      </c>
      <c r="B109" s="16">
        <f t="shared" si="37"/>
        <v>194201.83935754094</v>
      </c>
      <c r="C109" s="16">
        <f t="shared" si="37"/>
        <v>22198.456370507982</v>
      </c>
      <c r="D109" s="16">
        <f t="shared" si="37"/>
        <v>508.65224477924556</v>
      </c>
      <c r="E109" s="16">
        <f t="shared" si="37"/>
        <v>471.30428295613922</v>
      </c>
      <c r="F109" s="16">
        <f t="shared" si="37"/>
        <v>6416.8188861230428</v>
      </c>
      <c r="G109" s="17">
        <f t="shared" si="37"/>
        <v>3347.01961887265</v>
      </c>
      <c r="H109" s="12">
        <f t="shared" si="38"/>
        <v>227144.09076078</v>
      </c>
    </row>
    <row r="110" spans="1:8" x14ac:dyDescent="0.2">
      <c r="A110" s="4" t="s">
        <v>77</v>
      </c>
      <c r="B110" s="29">
        <f t="shared" si="37"/>
        <v>149908.73066382355</v>
      </c>
      <c r="C110" s="29">
        <f t="shared" si="37"/>
        <v>11248.988062262095</v>
      </c>
      <c r="D110" s="29">
        <f t="shared" si="37"/>
        <v>433.10365032144438</v>
      </c>
      <c r="E110" s="29">
        <f t="shared" si="37"/>
        <v>128.87589968297192</v>
      </c>
      <c r="F110" s="29">
        <f t="shared" si="37"/>
        <v>511.21284381136672</v>
      </c>
      <c r="G110" s="30">
        <f t="shared" si="37"/>
        <v>3147.0796003200776</v>
      </c>
      <c r="H110" s="31">
        <f t="shared" si="38"/>
        <v>165377.99072022154</v>
      </c>
    </row>
    <row r="111" spans="1:8" x14ac:dyDescent="0.2">
      <c r="A111" s="4"/>
      <c r="B111" s="16">
        <f>SUM(B106:B110)</f>
        <v>799008.97027828207</v>
      </c>
      <c r="C111" s="16">
        <f t="shared" ref="C111:G111" si="39">SUM(C106:C110)</f>
        <v>71935.732823852813</v>
      </c>
      <c r="D111" s="16">
        <f t="shared" si="39"/>
        <v>1450.4081398799356</v>
      </c>
      <c r="E111" s="16">
        <f t="shared" si="39"/>
        <v>1090.8701304091751</v>
      </c>
      <c r="F111" s="16">
        <f t="shared" si="39"/>
        <v>28916.247479046295</v>
      </c>
      <c r="G111" s="17">
        <f t="shared" si="39"/>
        <v>12183.894272844427</v>
      </c>
      <c r="H111" s="12">
        <f t="shared" si="38"/>
        <v>914586.1231243147</v>
      </c>
    </row>
    <row r="112" spans="1:8" x14ac:dyDescent="0.2">
      <c r="A112" s="4"/>
      <c r="B112" s="16"/>
      <c r="C112" s="16"/>
      <c r="D112" s="16"/>
      <c r="E112" s="16"/>
      <c r="F112" s="16"/>
      <c r="G112" s="17"/>
      <c r="H112" s="12"/>
    </row>
    <row r="113" spans="1:8" x14ac:dyDescent="0.2">
      <c r="A113" s="4" t="s">
        <v>78</v>
      </c>
      <c r="B113" s="16">
        <f>B$15*B$48*B35</f>
        <v>384485.64153959631</v>
      </c>
      <c r="C113" s="16">
        <f t="shared" ref="C113:G113" si="40">C$15*C$48*C35</f>
        <v>27504.895120622183</v>
      </c>
      <c r="D113" s="16">
        <f t="shared" si="40"/>
        <v>1173.828284203428</v>
      </c>
      <c r="E113" s="16">
        <f t="shared" si="40"/>
        <v>491.14740245867307</v>
      </c>
      <c r="F113" s="16">
        <f t="shared" si="40"/>
        <v>18121.830988404137</v>
      </c>
      <c r="G113" s="17">
        <f t="shared" si="40"/>
        <v>4240.6829913653874</v>
      </c>
      <c r="H113" s="12">
        <f>SUM(B113:G113)</f>
        <v>436018.02632665011</v>
      </c>
    </row>
    <row r="114" spans="1:8" x14ac:dyDescent="0.2">
      <c r="A114" s="4" t="s">
        <v>79</v>
      </c>
      <c r="B114" s="16">
        <f t="shared" ref="B114:G117" si="41">B$15*B$48*B36</f>
        <v>93162.186643684254</v>
      </c>
      <c r="C114" s="16">
        <f t="shared" si="41"/>
        <v>7600.6692509811292</v>
      </c>
      <c r="D114" s="16">
        <f t="shared" si="41"/>
        <v>352.09067070097899</v>
      </c>
      <c r="E114" s="16">
        <f t="shared" si="41"/>
        <v>146.74084555030626</v>
      </c>
      <c r="F114" s="16">
        <f t="shared" si="41"/>
        <v>4248.3206378668174</v>
      </c>
      <c r="G114" s="17">
        <f t="shared" si="41"/>
        <v>1045.4698958074293</v>
      </c>
      <c r="H114" s="12">
        <f t="shared" ref="H114:H118" si="42">SUM(B114:G114)</f>
        <v>106555.47794459091</v>
      </c>
    </row>
    <row r="115" spans="1:8" x14ac:dyDescent="0.2">
      <c r="A115" s="4" t="s">
        <v>80</v>
      </c>
      <c r="B115" s="16">
        <f t="shared" si="41"/>
        <v>173995.0346572093</v>
      </c>
      <c r="C115" s="16">
        <f t="shared" si="41"/>
        <v>15438.203861132944</v>
      </c>
      <c r="D115" s="16">
        <f t="shared" si="41"/>
        <v>764.11576865319182</v>
      </c>
      <c r="E115" s="16">
        <f t="shared" si="41"/>
        <v>344.40655690836684</v>
      </c>
      <c r="F115" s="16">
        <f t="shared" si="41"/>
        <v>6854.3873578141993</v>
      </c>
      <c r="G115" s="17">
        <f t="shared" si="41"/>
        <v>1912.6492256686277</v>
      </c>
      <c r="H115" s="12">
        <f t="shared" si="42"/>
        <v>199308.79742738663</v>
      </c>
    </row>
    <row r="116" spans="1:8" x14ac:dyDescent="0.2">
      <c r="A116" s="4" t="s">
        <v>81</v>
      </c>
      <c r="B116" s="16">
        <f t="shared" si="41"/>
        <v>224507.45488892379</v>
      </c>
      <c r="C116" s="16">
        <f t="shared" si="41"/>
        <v>22667.994505880346</v>
      </c>
      <c r="D116" s="16">
        <f t="shared" si="41"/>
        <v>1958.1791488739173</v>
      </c>
      <c r="E116" s="16">
        <f t="shared" si="41"/>
        <v>518.41996092443731</v>
      </c>
      <c r="F116" s="16">
        <f t="shared" si="41"/>
        <v>7173.4715356079114</v>
      </c>
      <c r="G116" s="17">
        <f t="shared" si="41"/>
        <v>3159.4866063127397</v>
      </c>
      <c r="H116" s="12">
        <f t="shared" si="42"/>
        <v>259985.00664652314</v>
      </c>
    </row>
    <row r="117" spans="1:8" x14ac:dyDescent="0.2">
      <c r="A117" s="4" t="s">
        <v>82</v>
      </c>
      <c r="B117" s="29">
        <f t="shared" si="41"/>
        <v>136032.04338547928</v>
      </c>
      <c r="C117" s="29">
        <f t="shared" si="41"/>
        <v>9183.5734396953303</v>
      </c>
      <c r="D117" s="29">
        <f t="shared" si="41"/>
        <v>324.72511227758582</v>
      </c>
      <c r="E117" s="29">
        <f t="shared" si="41"/>
        <v>0</v>
      </c>
      <c r="F117" s="29">
        <f t="shared" si="41"/>
        <v>925.72679793949442</v>
      </c>
      <c r="G117" s="30">
        <f t="shared" si="41"/>
        <v>1552.1364705577926</v>
      </c>
      <c r="H117" s="31">
        <f t="shared" si="42"/>
        <v>148018.20520594946</v>
      </c>
    </row>
    <row r="118" spans="1:8" x14ac:dyDescent="0.2">
      <c r="A118" s="4"/>
      <c r="B118" s="16">
        <f>SUM(B113:B117)</f>
        <v>1012182.3611148929</v>
      </c>
      <c r="C118" s="16">
        <f t="shared" ref="C118:G118" si="43">SUM(C113:C117)</f>
        <v>82395.336178311933</v>
      </c>
      <c r="D118" s="16">
        <f t="shared" si="43"/>
        <v>4572.9389847091015</v>
      </c>
      <c r="E118" s="16">
        <f t="shared" si="43"/>
        <v>1500.7147658417834</v>
      </c>
      <c r="F118" s="16">
        <f t="shared" si="43"/>
        <v>37323.737317632564</v>
      </c>
      <c r="G118" s="17">
        <f t="shared" si="43"/>
        <v>11910.425189711978</v>
      </c>
      <c r="H118" s="12">
        <f t="shared" si="42"/>
        <v>1149885.5135511004</v>
      </c>
    </row>
    <row r="119" spans="1:8" x14ac:dyDescent="0.2">
      <c r="B119" s="16"/>
      <c r="C119" s="16"/>
      <c r="D119" s="16"/>
      <c r="E119" s="16"/>
      <c r="F119" s="16"/>
      <c r="G119" s="17"/>
      <c r="H119" s="12"/>
    </row>
    <row r="120" spans="1:8" x14ac:dyDescent="0.2">
      <c r="A120" s="4" t="s">
        <v>253</v>
      </c>
      <c r="B120" s="16">
        <f>B$15*B$49*B35</f>
        <v>486351.79539691622</v>
      </c>
      <c r="C120" s="16">
        <f t="shared" ref="C120:G120" si="44">C$15*C$49*C35</f>
        <v>41675.292242858806</v>
      </c>
      <c r="D120" s="16">
        <f t="shared" si="44"/>
        <v>1912.7122335841261</v>
      </c>
      <c r="E120" s="16">
        <f t="shared" si="44"/>
        <v>594.50413305395602</v>
      </c>
      <c r="F120" s="16">
        <f t="shared" si="44"/>
        <v>27802.682873157384</v>
      </c>
      <c r="G120" s="17">
        <f t="shared" si="44"/>
        <v>6359.4814440393257</v>
      </c>
      <c r="H120" s="12">
        <f>SUM(B120:G120)</f>
        <v>564696.46832360991</v>
      </c>
    </row>
    <row r="121" spans="1:8" x14ac:dyDescent="0.2">
      <c r="A121" s="4" t="s">
        <v>254</v>
      </c>
      <c r="B121" s="16">
        <f t="shared" ref="B121:G124" si="45">B$15*B$49*B36</f>
        <v>117844.70430631732</v>
      </c>
      <c r="C121" s="16">
        <f t="shared" si="45"/>
        <v>11516.499549872993</v>
      </c>
      <c r="D121" s="16">
        <f t="shared" si="45"/>
        <v>573.71946326681962</v>
      </c>
      <c r="E121" s="16">
        <f t="shared" si="45"/>
        <v>177.62089085838099</v>
      </c>
      <c r="F121" s="16">
        <f t="shared" si="45"/>
        <v>6517.8133221571534</v>
      </c>
      <c r="G121" s="17">
        <f t="shared" si="45"/>
        <v>1567.8244321083728</v>
      </c>
      <c r="H121" s="12">
        <f t="shared" ref="H121:H125" si="46">SUM(B121:G121)</f>
        <v>138198.18196458105</v>
      </c>
    </row>
    <row r="122" spans="1:8" x14ac:dyDescent="0.2">
      <c r="A122" s="4" t="s">
        <v>255</v>
      </c>
      <c r="B122" s="16">
        <f t="shared" si="45"/>
        <v>220093.51807476408</v>
      </c>
      <c r="C122" s="16">
        <f t="shared" si="45"/>
        <v>23391.896416836535</v>
      </c>
      <c r="D122" s="16">
        <f t="shared" si="45"/>
        <v>1245.0999845938368</v>
      </c>
      <c r="E122" s="16">
        <f t="shared" si="45"/>
        <v>416.88324219557506</v>
      </c>
      <c r="F122" s="16">
        <f t="shared" si="45"/>
        <v>10516.065298315065</v>
      </c>
      <c r="G122" s="17">
        <f t="shared" si="45"/>
        <v>2868.277889283941</v>
      </c>
      <c r="H122" s="12">
        <f t="shared" si="46"/>
        <v>258531.74090598905</v>
      </c>
    </row>
    <row r="123" spans="1:8" x14ac:dyDescent="0.2">
      <c r="A123" s="4" t="s">
        <v>256</v>
      </c>
      <c r="B123" s="16">
        <f t="shared" si="45"/>
        <v>283988.76828791888</v>
      </c>
      <c r="C123" s="16">
        <f t="shared" si="45"/>
        <v>34346.442385951239</v>
      </c>
      <c r="D123" s="16">
        <f t="shared" si="45"/>
        <v>3190.7846011243314</v>
      </c>
      <c r="E123" s="16">
        <f t="shared" si="45"/>
        <v>627.51591046678027</v>
      </c>
      <c r="F123" s="16">
        <f t="shared" si="45"/>
        <v>11005.607233162455</v>
      </c>
      <c r="G123" s="17">
        <f t="shared" si="45"/>
        <v>4738.0802777401987</v>
      </c>
      <c r="H123" s="12">
        <f t="shared" si="46"/>
        <v>337897.19869636389</v>
      </c>
    </row>
    <row r="124" spans="1:8" x14ac:dyDescent="0.2">
      <c r="A124" s="4" t="s">
        <v>257</v>
      </c>
      <c r="B124" s="29">
        <f t="shared" si="45"/>
        <v>172072.55976352398</v>
      </c>
      <c r="C124" s="29">
        <f t="shared" si="45"/>
        <v>13914.908791857315</v>
      </c>
      <c r="D124" s="29">
        <f t="shared" si="45"/>
        <v>529.12824061553954</v>
      </c>
      <c r="E124" s="29">
        <f t="shared" si="45"/>
        <v>0</v>
      </c>
      <c r="F124" s="29">
        <f t="shared" si="45"/>
        <v>1420.2587258850574</v>
      </c>
      <c r="G124" s="30">
        <f t="shared" si="45"/>
        <v>2327.6399351772443</v>
      </c>
      <c r="H124" s="31">
        <f t="shared" si="46"/>
        <v>190264.49545705915</v>
      </c>
    </row>
    <row r="125" spans="1:8" x14ac:dyDescent="0.2">
      <c r="A125" s="4"/>
      <c r="B125" s="16">
        <f>SUM(B120:B124)</f>
        <v>1280351.3458294405</v>
      </c>
      <c r="C125" s="16">
        <f t="shared" ref="C125:G125" si="47">SUM(C120:C124)</f>
        <v>124845.03938737688</v>
      </c>
      <c r="D125" s="16">
        <f t="shared" si="47"/>
        <v>7451.4445231846539</v>
      </c>
      <c r="E125" s="16">
        <f t="shared" si="47"/>
        <v>1816.5241765746923</v>
      </c>
      <c r="F125" s="16">
        <f t="shared" si="47"/>
        <v>57262.427452677111</v>
      </c>
      <c r="G125" s="17">
        <f t="shared" si="47"/>
        <v>17861.303978349082</v>
      </c>
      <c r="H125" s="12">
        <f t="shared" si="46"/>
        <v>1489588.0853476031</v>
      </c>
    </row>
    <row r="126" spans="1:8" x14ac:dyDescent="0.2">
      <c r="B126" s="16"/>
      <c r="C126" s="16"/>
      <c r="D126" s="16"/>
      <c r="E126" s="16"/>
      <c r="F126" s="16"/>
      <c r="G126" s="17"/>
      <c r="H126" s="12"/>
    </row>
    <row r="127" spans="1:8" x14ac:dyDescent="0.2">
      <c r="A127" s="4" t="s">
        <v>83</v>
      </c>
      <c r="B127" s="16">
        <f>B$15*B$50*B35</f>
        <v>440477.17457452841</v>
      </c>
      <c r="C127" s="16">
        <f t="shared" ref="C127:G127" si="48">C$15*C$50*C35</f>
        <v>35687.955683256681</v>
      </c>
      <c r="D127" s="16">
        <f t="shared" si="48"/>
        <v>1389.1663269085975</v>
      </c>
      <c r="E127" s="16">
        <f t="shared" si="48"/>
        <v>401.85838750617273</v>
      </c>
      <c r="F127" s="16">
        <f t="shared" si="48"/>
        <v>21848.577256655291</v>
      </c>
      <c r="G127" s="17">
        <f t="shared" si="48"/>
        <v>6342.9092715257093</v>
      </c>
      <c r="H127" s="12">
        <f>SUM(B127:G127)</f>
        <v>506147.64150038082</v>
      </c>
    </row>
    <row r="128" spans="1:8" x14ac:dyDescent="0.2">
      <c r="A128" s="4" t="s">
        <v>84</v>
      </c>
      <c r="B128" s="16">
        <f t="shared" ref="B128:G131" si="49">B$15*B$50*B36</f>
        <v>106729.12669943963</v>
      </c>
      <c r="C128" s="16">
        <f t="shared" si="49"/>
        <v>9861.9662500996419</v>
      </c>
      <c r="D128" s="16">
        <f t="shared" si="49"/>
        <v>416.68147746872563</v>
      </c>
      <c r="E128" s="16">
        <f t="shared" si="49"/>
        <v>120.06383272911697</v>
      </c>
      <c r="F128" s="16">
        <f t="shared" si="49"/>
        <v>5121.9858372407343</v>
      </c>
      <c r="G128" s="17">
        <f t="shared" si="49"/>
        <v>1563.7388384654641</v>
      </c>
      <c r="H128" s="12">
        <f t="shared" ref="H128:H132" si="50">SUM(B128:G128)</f>
        <v>123813.56293544332</v>
      </c>
    </row>
    <row r="129" spans="1:8" x14ac:dyDescent="0.2">
      <c r="A129" s="4" t="s">
        <v>85</v>
      </c>
      <c r="B129" s="16">
        <f t="shared" si="49"/>
        <v>199333.428808711</v>
      </c>
      <c r="C129" s="16">
        <f t="shared" si="49"/>
        <v>20031.268354559412</v>
      </c>
      <c r="D129" s="16">
        <f t="shared" si="49"/>
        <v>904.29231426573449</v>
      </c>
      <c r="E129" s="16">
        <f t="shared" si="49"/>
        <v>281.79455477705574</v>
      </c>
      <c r="F129" s="16">
        <f t="shared" si="49"/>
        <v>8263.9889882028456</v>
      </c>
      <c r="G129" s="17">
        <f t="shared" si="49"/>
        <v>2860.8034440140741</v>
      </c>
      <c r="H129" s="12">
        <f t="shared" si="50"/>
        <v>231675.57646453014</v>
      </c>
    </row>
    <row r="130" spans="1:8" x14ac:dyDescent="0.2">
      <c r="A130" s="4" t="s">
        <v>86</v>
      </c>
      <c r="B130" s="16">
        <f t="shared" si="49"/>
        <v>257201.82684691309</v>
      </c>
      <c r="C130" s="16">
        <f t="shared" si="49"/>
        <v>29412.014836138162</v>
      </c>
      <c r="D130" s="16">
        <f t="shared" si="49"/>
        <v>2317.4058525231089</v>
      </c>
      <c r="E130" s="16">
        <f t="shared" si="49"/>
        <v>424.1728827337883</v>
      </c>
      <c r="F130" s="16">
        <f t="shared" si="49"/>
        <v>8648.692681464483</v>
      </c>
      <c r="G130" s="17">
        <f t="shared" si="49"/>
        <v>4725.7333144795903</v>
      </c>
      <c r="H130" s="12">
        <f t="shared" si="50"/>
        <v>302729.84641425224</v>
      </c>
    </row>
    <row r="131" spans="1:8" x14ac:dyDescent="0.2">
      <c r="A131" s="4" t="s">
        <v>87</v>
      </c>
      <c r="B131" s="29">
        <f t="shared" si="49"/>
        <v>155841.99680930036</v>
      </c>
      <c r="C131" s="29">
        <f t="shared" si="49"/>
        <v>11915.804822831344</v>
      </c>
      <c r="D131" s="29">
        <f t="shared" si="49"/>
        <v>384.29572497799802</v>
      </c>
      <c r="E131" s="29">
        <f t="shared" si="49"/>
        <v>0</v>
      </c>
      <c r="F131" s="29">
        <f t="shared" si="49"/>
        <v>1116.102091244496</v>
      </c>
      <c r="G131" s="30">
        <f t="shared" si="49"/>
        <v>2321.5743383365621</v>
      </c>
      <c r="H131" s="31">
        <f t="shared" si="50"/>
        <v>171579.77378669078</v>
      </c>
    </row>
    <row r="132" spans="1:8" x14ac:dyDescent="0.2">
      <c r="A132" s="4"/>
      <c r="B132" s="16">
        <f>SUM(B127:B131)</f>
        <v>1159583.5537388925</v>
      </c>
      <c r="C132" s="16">
        <f t="shared" ref="C132:G132" si="51">SUM(C127:C131)</f>
        <v>106909.00994688523</v>
      </c>
      <c r="D132" s="16">
        <f t="shared" si="51"/>
        <v>5411.8416961441644</v>
      </c>
      <c r="E132" s="16">
        <f t="shared" si="51"/>
        <v>1227.8896577461337</v>
      </c>
      <c r="F132" s="16">
        <f t="shared" si="51"/>
        <v>44999.346854807845</v>
      </c>
      <c r="G132" s="17">
        <f t="shared" si="51"/>
        <v>17814.7592068214</v>
      </c>
      <c r="H132" s="12">
        <f t="shared" si="50"/>
        <v>1335946.4011012972</v>
      </c>
    </row>
    <row r="133" spans="1:8" x14ac:dyDescent="0.2">
      <c r="A133" s="4"/>
      <c r="B133" s="16"/>
      <c r="C133" s="16"/>
      <c r="D133" s="16"/>
      <c r="E133" s="16"/>
      <c r="F133" s="16"/>
      <c r="G133" s="17"/>
      <c r="H133" s="12"/>
    </row>
    <row r="134" spans="1:8" x14ac:dyDescent="0.2">
      <c r="A134" s="4" t="s">
        <v>44</v>
      </c>
      <c r="B134" s="16"/>
      <c r="C134" s="16"/>
      <c r="D134" s="16"/>
      <c r="E134" s="16"/>
      <c r="F134" s="16"/>
      <c r="G134" s="17"/>
      <c r="H134" s="12">
        <f>H97+H104+H111+H118+H125+H132</f>
        <v>6980953</v>
      </c>
    </row>
    <row r="135" spans="1:8" ht="13.5" thickBot="1" x14ac:dyDescent="0.25">
      <c r="A135" s="32"/>
      <c r="B135" s="33"/>
      <c r="C135" s="33"/>
      <c r="D135" s="33"/>
      <c r="E135" s="33"/>
      <c r="F135" s="33"/>
      <c r="G135" s="34"/>
      <c r="H135" s="35"/>
    </row>
  </sheetData>
  <mergeCells count="2">
    <mergeCell ref="A1:H1"/>
    <mergeCell ref="A2:H2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62"/>
  <sheetViews>
    <sheetView zoomScale="80" zoomScaleNormal="80" workbookViewId="0">
      <selection sqref="A1:G1"/>
    </sheetView>
  </sheetViews>
  <sheetFormatPr defaultColWidth="9.140625" defaultRowHeight="12.75" x14ac:dyDescent="0.2"/>
  <cols>
    <col min="1" max="1" width="60.85546875" style="1" customWidth="1"/>
    <col min="2" max="4" width="14.28515625" style="1" customWidth="1"/>
    <col min="5" max="5" width="17.7109375" style="1" customWidth="1"/>
    <col min="6" max="7" width="14.28515625" style="1" customWidth="1"/>
    <col min="8" max="16384" width="9.140625" style="1"/>
  </cols>
  <sheetData>
    <row r="1" spans="1:7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</row>
    <row r="2" spans="1:7" ht="15.75" thickBot="1" x14ac:dyDescent="0.25">
      <c r="A2" s="396" t="s">
        <v>171</v>
      </c>
      <c r="B2" s="396"/>
      <c r="C2" s="396"/>
      <c r="D2" s="396"/>
      <c r="E2" s="396"/>
      <c r="F2" s="396"/>
      <c r="G2" s="396"/>
    </row>
    <row r="3" spans="1:7" x14ac:dyDescent="0.2">
      <c r="A3" s="2"/>
      <c r="B3" s="2"/>
      <c r="C3" s="2"/>
      <c r="D3" s="2" t="s">
        <v>136</v>
      </c>
      <c r="E3" s="2" t="s">
        <v>137</v>
      </c>
      <c r="F3" s="2"/>
      <c r="G3" s="2"/>
    </row>
    <row r="4" spans="1:7" ht="13.5" thickBot="1" x14ac:dyDescent="0.25">
      <c r="A4" s="3" t="s">
        <v>1</v>
      </c>
      <c r="B4" s="3" t="s">
        <v>138</v>
      </c>
      <c r="C4" s="3" t="s">
        <v>137</v>
      </c>
      <c r="D4" s="3" t="s">
        <v>139</v>
      </c>
      <c r="E4" s="3" t="s">
        <v>139</v>
      </c>
      <c r="F4" s="3" t="s">
        <v>140</v>
      </c>
      <c r="G4" s="3" t="s">
        <v>8</v>
      </c>
    </row>
    <row r="5" spans="1:7" x14ac:dyDescent="0.2">
      <c r="A5" s="4"/>
      <c r="B5" s="5"/>
      <c r="C5" s="5"/>
      <c r="D5" s="5"/>
      <c r="E5" s="5"/>
      <c r="F5" s="6"/>
      <c r="G5" s="7"/>
    </row>
    <row r="6" spans="1:7" x14ac:dyDescent="0.2">
      <c r="A6" s="8" t="s">
        <v>245</v>
      </c>
      <c r="B6" s="5"/>
      <c r="C6" s="5"/>
      <c r="D6" s="5"/>
      <c r="E6" s="5"/>
      <c r="F6" s="9"/>
      <c r="G6" s="7"/>
    </row>
    <row r="7" spans="1:7" x14ac:dyDescent="0.2">
      <c r="A7" s="4"/>
      <c r="B7" s="5"/>
      <c r="C7" s="5"/>
      <c r="D7" s="5"/>
      <c r="E7" s="5"/>
      <c r="F7" s="9"/>
      <c r="G7" s="7"/>
    </row>
    <row r="8" spans="1:7" x14ac:dyDescent="0.2">
      <c r="A8" s="8" t="s">
        <v>9</v>
      </c>
      <c r="B8" s="10"/>
      <c r="C8" s="10"/>
      <c r="D8" s="10"/>
      <c r="E8" s="10"/>
      <c r="F8" s="11"/>
      <c r="G8" s="38">
        <v>264</v>
      </c>
    </row>
    <row r="9" spans="1:7" x14ac:dyDescent="0.2">
      <c r="A9" s="8"/>
      <c r="B9" s="10"/>
      <c r="C9" s="10"/>
      <c r="D9" s="10"/>
      <c r="E9" s="10"/>
      <c r="F9" s="11"/>
      <c r="G9" s="12"/>
    </row>
    <row r="10" spans="1:7" x14ac:dyDescent="0.2">
      <c r="A10" s="4" t="s">
        <v>141</v>
      </c>
      <c r="B10" s="19">
        <v>0</v>
      </c>
      <c r="C10" s="19">
        <v>0.48538141151777514</v>
      </c>
      <c r="D10" s="19">
        <v>0</v>
      </c>
      <c r="E10" s="19">
        <v>0.14482487209759937</v>
      </c>
      <c r="F10" s="20">
        <v>0.36979371638462544</v>
      </c>
      <c r="G10" s="40">
        <f>SUM(B10:F10)</f>
        <v>1</v>
      </c>
    </row>
    <row r="11" spans="1:7" x14ac:dyDescent="0.2">
      <c r="A11" s="4" t="s">
        <v>109</v>
      </c>
      <c r="B11" s="16">
        <f>B10*$G$8</f>
        <v>0</v>
      </c>
      <c r="C11" s="16">
        <f>C10*$G$8</f>
        <v>128.14069264069263</v>
      </c>
      <c r="D11" s="16">
        <f>D10*$G$8</f>
        <v>0</v>
      </c>
      <c r="E11" s="16">
        <f>E10*$G$8</f>
        <v>38.233766233766232</v>
      </c>
      <c r="F11" s="17">
        <f>F10*$G$8</f>
        <v>97.625541125541119</v>
      </c>
      <c r="G11" s="12">
        <f>SUM(B11:F11)</f>
        <v>264</v>
      </c>
    </row>
    <row r="12" spans="1:7" x14ac:dyDescent="0.2">
      <c r="A12" s="4" t="s">
        <v>142</v>
      </c>
      <c r="B12" s="16">
        <f t="shared" ref="B12:G12" si="0">B11/12</f>
        <v>0</v>
      </c>
      <c r="C12" s="16">
        <f t="shared" si="0"/>
        <v>10.678391053391053</v>
      </c>
      <c r="D12" s="16">
        <f t="shared" si="0"/>
        <v>0</v>
      </c>
      <c r="E12" s="16">
        <f t="shared" si="0"/>
        <v>3.1861471861471862</v>
      </c>
      <c r="F12" s="17">
        <f t="shared" si="0"/>
        <v>8.1354617604617605</v>
      </c>
      <c r="G12" s="12">
        <f t="shared" si="0"/>
        <v>22</v>
      </c>
    </row>
    <row r="13" spans="1:7" x14ac:dyDescent="0.2">
      <c r="A13" s="4"/>
      <c r="B13" s="16"/>
      <c r="C13" s="16"/>
      <c r="D13" s="16"/>
      <c r="E13" s="16"/>
      <c r="F13" s="17"/>
      <c r="G13" s="12"/>
    </row>
    <row r="14" spans="1:7" x14ac:dyDescent="0.2">
      <c r="A14" s="4" t="s">
        <v>163</v>
      </c>
      <c r="B14" s="19"/>
      <c r="C14" s="19">
        <v>1</v>
      </c>
      <c r="D14" s="19"/>
      <c r="E14" s="19">
        <v>1</v>
      </c>
      <c r="F14" s="20">
        <v>0.60836308006119322</v>
      </c>
      <c r="G14" s="12"/>
    </row>
    <row r="15" spans="1:7" x14ac:dyDescent="0.2">
      <c r="A15" s="4" t="s">
        <v>164</v>
      </c>
      <c r="B15" s="19"/>
      <c r="C15" s="19">
        <v>0</v>
      </c>
      <c r="D15" s="19"/>
      <c r="E15" s="19">
        <v>0</v>
      </c>
      <c r="F15" s="20">
        <v>0.39163691993880673</v>
      </c>
      <c r="G15" s="12"/>
    </row>
    <row r="16" spans="1:7" x14ac:dyDescent="0.2">
      <c r="A16" s="4"/>
      <c r="B16" s="5"/>
      <c r="C16" s="5"/>
      <c r="D16" s="5"/>
      <c r="E16" s="5"/>
      <c r="F16" s="9"/>
      <c r="G16" s="15"/>
    </row>
    <row r="17" spans="1:7" x14ac:dyDescent="0.2">
      <c r="A17" s="4" t="s">
        <v>165</v>
      </c>
      <c r="B17" s="16">
        <f>B14*B$11</f>
        <v>0</v>
      </c>
      <c r="C17" s="16">
        <f t="shared" ref="C17:F17" si="1">C14*C$11</f>
        <v>128.14069264069263</v>
      </c>
      <c r="D17" s="16">
        <f t="shared" si="1"/>
        <v>0</v>
      </c>
      <c r="E17" s="16">
        <f t="shared" si="1"/>
        <v>38.233766233766232</v>
      </c>
      <c r="F17" s="17">
        <f t="shared" si="1"/>
        <v>59.39177489177488</v>
      </c>
      <c r="G17" s="12">
        <f>SUM(B17:F17)</f>
        <v>225.76623376623374</v>
      </c>
    </row>
    <row r="18" spans="1:7" x14ac:dyDescent="0.2">
      <c r="A18" s="4" t="s">
        <v>166</v>
      </c>
      <c r="B18" s="16">
        <f t="shared" ref="B18:F18" si="2">B15*B$11</f>
        <v>0</v>
      </c>
      <c r="C18" s="16">
        <f t="shared" si="2"/>
        <v>0</v>
      </c>
      <c r="D18" s="16">
        <f t="shared" si="2"/>
        <v>0</v>
      </c>
      <c r="E18" s="16">
        <f t="shared" si="2"/>
        <v>0</v>
      </c>
      <c r="F18" s="17">
        <f t="shared" si="2"/>
        <v>38.233766233766232</v>
      </c>
      <c r="G18" s="12">
        <f>SUM(B18:F18)</f>
        <v>38.233766233766232</v>
      </c>
    </row>
    <row r="19" spans="1:7" x14ac:dyDescent="0.2">
      <c r="A19" s="4"/>
      <c r="B19" s="5"/>
      <c r="C19" s="5"/>
      <c r="D19" s="5"/>
      <c r="E19" s="5"/>
      <c r="F19" s="9"/>
      <c r="G19" s="15"/>
    </row>
    <row r="20" spans="1:7" x14ac:dyDescent="0.2">
      <c r="A20" s="8" t="s">
        <v>119</v>
      </c>
      <c r="B20" s="19"/>
      <c r="C20" s="19">
        <v>6.1566995426550052E-2</v>
      </c>
      <c r="D20" s="19"/>
      <c r="E20" s="19">
        <v>9.9594378403830619E-2</v>
      </c>
      <c r="F20" s="20">
        <v>0.83883862616961935</v>
      </c>
      <c r="G20" s="40">
        <f>SUM(B20:F20)</f>
        <v>1</v>
      </c>
    </row>
    <row r="21" spans="1:7" x14ac:dyDescent="0.2">
      <c r="A21" s="4" t="s">
        <v>13</v>
      </c>
      <c r="B21" s="18">
        <f>B20*$G$21</f>
        <v>0</v>
      </c>
      <c r="C21" s="18">
        <f>C20*$G$21</f>
        <v>45472952.345617846</v>
      </c>
      <c r="D21" s="18">
        <f>D20*$G$21</f>
        <v>0</v>
      </c>
      <c r="E21" s="18">
        <f>E20*$G$21</f>
        <v>73559711.525175497</v>
      </c>
      <c r="F21" s="58">
        <f>F20*$G$21</f>
        <v>619560344.12920666</v>
      </c>
      <c r="G21" s="12">
        <f>SUM(G22:G23)</f>
        <v>738593008</v>
      </c>
    </row>
    <row r="22" spans="1:7" x14ac:dyDescent="0.2">
      <c r="A22" s="4" t="s">
        <v>14</v>
      </c>
      <c r="B22" s="18">
        <v>0</v>
      </c>
      <c r="C22" s="18">
        <v>19267280.499055304</v>
      </c>
      <c r="D22" s="18">
        <v>0</v>
      </c>
      <c r="E22" s="18">
        <v>31141259.454110794</v>
      </c>
      <c r="F22" s="58">
        <v>262288813.04683393</v>
      </c>
      <c r="G22" s="38">
        <v>312697353</v>
      </c>
    </row>
    <row r="23" spans="1:7" x14ac:dyDescent="0.2">
      <c r="A23" s="4" t="s">
        <v>15</v>
      </c>
      <c r="B23" s="18">
        <v>0</v>
      </c>
      <c r="C23" s="18">
        <v>26205671.846562542</v>
      </c>
      <c r="D23" s="18">
        <v>0</v>
      </c>
      <c r="E23" s="18">
        <v>42418452.071064711</v>
      </c>
      <c r="F23" s="58">
        <v>357271531.08237278</v>
      </c>
      <c r="G23" s="38">
        <v>425895655</v>
      </c>
    </row>
    <row r="24" spans="1:7" x14ac:dyDescent="0.2">
      <c r="A24" s="4"/>
      <c r="B24" s="5"/>
      <c r="C24" s="5"/>
      <c r="D24" s="5"/>
      <c r="E24" s="5"/>
      <c r="F24" s="9"/>
      <c r="G24" s="15"/>
    </row>
    <row r="25" spans="1:7" x14ac:dyDescent="0.2">
      <c r="A25" s="8" t="s">
        <v>16</v>
      </c>
      <c r="B25" s="5"/>
      <c r="C25" s="5"/>
      <c r="D25" s="5"/>
      <c r="E25" s="5"/>
      <c r="F25" s="9"/>
      <c r="G25" s="15"/>
    </row>
    <row r="26" spans="1:7" x14ac:dyDescent="0.2">
      <c r="A26" s="4" t="s">
        <v>17</v>
      </c>
      <c r="B26" s="19"/>
      <c r="C26" s="19">
        <v>5.0458474357365762E-3</v>
      </c>
      <c r="D26" s="19"/>
      <c r="E26" s="19">
        <v>2.5735437077368871E-3</v>
      </c>
      <c r="F26" s="20">
        <v>1.9233719879000522E-3</v>
      </c>
      <c r="G26" s="15"/>
    </row>
    <row r="27" spans="1:7" x14ac:dyDescent="0.2">
      <c r="A27" s="4" t="s">
        <v>120</v>
      </c>
      <c r="B27" s="19"/>
      <c r="C27" s="19">
        <v>5.0084791057771133E-3</v>
      </c>
      <c r="D27" s="19"/>
      <c r="E27" s="19">
        <v>2.5585022149433776E-3</v>
      </c>
      <c r="F27" s="20">
        <v>1.9175703423539438E-3</v>
      </c>
      <c r="G27" s="15"/>
    </row>
    <row r="28" spans="1:7" x14ac:dyDescent="0.2">
      <c r="A28" s="4" t="s">
        <v>121</v>
      </c>
      <c r="B28" s="19"/>
      <c r="C28" s="19">
        <v>2.7331109708308267E-3</v>
      </c>
      <c r="D28" s="19"/>
      <c r="E28" s="19">
        <v>1.1968989344272251E-3</v>
      </c>
      <c r="F28" s="20">
        <v>1.7100637859877666E-3</v>
      </c>
      <c r="G28" s="15"/>
    </row>
    <row r="29" spans="1:7" x14ac:dyDescent="0.2">
      <c r="A29" s="4" t="s">
        <v>167</v>
      </c>
      <c r="B29" s="19"/>
      <c r="C29" s="19">
        <v>1.3366429814321412E-3</v>
      </c>
      <c r="D29" s="19"/>
      <c r="E29" s="19">
        <v>1.1017673772348139E-3</v>
      </c>
      <c r="F29" s="20">
        <v>1.4781771461563212E-3</v>
      </c>
      <c r="G29" s="15"/>
    </row>
    <row r="30" spans="1:7" x14ac:dyDescent="0.2">
      <c r="A30" s="4" t="s">
        <v>168</v>
      </c>
      <c r="B30" s="19"/>
      <c r="C30" s="19">
        <v>1.2968222334578908E-3</v>
      </c>
      <c r="D30" s="19"/>
      <c r="E30" s="19">
        <v>1.4246506139708385E-3</v>
      </c>
      <c r="F30" s="20">
        <v>1.4039726215190446E-3</v>
      </c>
      <c r="G30" s="15"/>
    </row>
    <row r="31" spans="1:7" x14ac:dyDescent="0.2">
      <c r="A31" s="4"/>
      <c r="B31" s="5"/>
      <c r="C31" s="5"/>
      <c r="D31" s="5"/>
      <c r="E31" s="5"/>
      <c r="F31" s="9"/>
      <c r="G31" s="15"/>
    </row>
    <row r="32" spans="1:7" x14ac:dyDescent="0.2">
      <c r="A32" s="8" t="s">
        <v>34</v>
      </c>
      <c r="B32" s="5"/>
      <c r="C32" s="5"/>
      <c r="D32" s="5"/>
      <c r="E32" s="5"/>
      <c r="F32" s="9"/>
      <c r="G32" s="15"/>
    </row>
    <row r="33" spans="1:7" x14ac:dyDescent="0.2">
      <c r="A33" s="4" t="s">
        <v>19</v>
      </c>
      <c r="B33" s="19"/>
      <c r="C33" s="19">
        <v>0.18935660685997416</v>
      </c>
      <c r="D33" s="19"/>
      <c r="E33" s="19">
        <v>0.20523395306128492</v>
      </c>
      <c r="F33" s="20">
        <v>0.20728799262131359</v>
      </c>
      <c r="G33" s="15"/>
    </row>
    <row r="34" spans="1:7" x14ac:dyDescent="0.2">
      <c r="A34" s="4" t="s">
        <v>246</v>
      </c>
      <c r="B34" s="19"/>
      <c r="C34" s="19">
        <v>0.53957284578372788</v>
      </c>
      <c r="D34" s="19"/>
      <c r="E34" s="19">
        <v>0.48378155823895896</v>
      </c>
      <c r="F34" s="20">
        <v>0.45943901108825241</v>
      </c>
      <c r="G34" s="15"/>
    </row>
    <row r="35" spans="1:7" x14ac:dyDescent="0.2">
      <c r="A35" s="4" t="s">
        <v>35</v>
      </c>
      <c r="B35" s="23"/>
      <c r="C35" s="23">
        <v>0.27107054735629788</v>
      </c>
      <c r="D35" s="23"/>
      <c r="E35" s="23">
        <v>0.31098448869975615</v>
      </c>
      <c r="F35" s="24">
        <v>0.333272996290434</v>
      </c>
      <c r="G35" s="15"/>
    </row>
    <row r="36" spans="1:7" x14ac:dyDescent="0.2">
      <c r="A36" s="4" t="s">
        <v>36</v>
      </c>
      <c r="B36" s="28">
        <f>SUM(B33:B35)</f>
        <v>0</v>
      </c>
      <c r="C36" s="28">
        <f t="shared" ref="C36:F36" si="3">SUM(C33:C35)</f>
        <v>0.99999999999999989</v>
      </c>
      <c r="D36" s="28">
        <f t="shared" si="3"/>
        <v>0</v>
      </c>
      <c r="E36" s="28">
        <f t="shared" si="3"/>
        <v>1</v>
      </c>
      <c r="F36" s="59">
        <f t="shared" si="3"/>
        <v>1</v>
      </c>
      <c r="G36" s="15"/>
    </row>
    <row r="37" spans="1:7" x14ac:dyDescent="0.2">
      <c r="A37" s="4"/>
      <c r="B37" s="19"/>
      <c r="C37" s="19"/>
      <c r="D37" s="19"/>
      <c r="E37" s="19"/>
      <c r="F37" s="20"/>
      <c r="G37" s="15"/>
    </row>
    <row r="38" spans="1:7" x14ac:dyDescent="0.2">
      <c r="A38" s="4" t="s">
        <v>37</v>
      </c>
      <c r="B38" s="19"/>
      <c r="C38" s="19">
        <v>0.1853570695933994</v>
      </c>
      <c r="D38" s="19"/>
      <c r="E38" s="19">
        <v>0.20903712101025754</v>
      </c>
      <c r="F38" s="20">
        <v>0.20691439903283904</v>
      </c>
      <c r="G38" s="15"/>
    </row>
    <row r="39" spans="1:7" x14ac:dyDescent="0.2">
      <c r="A39" s="4" t="s">
        <v>247</v>
      </c>
      <c r="B39" s="19"/>
      <c r="C39" s="19">
        <v>0.48030721181370367</v>
      </c>
      <c r="D39" s="19"/>
      <c r="E39" s="19">
        <v>0.43306689577663171</v>
      </c>
      <c r="F39" s="20">
        <v>0.41212939488860711</v>
      </c>
      <c r="G39" s="15"/>
    </row>
    <row r="40" spans="1:7" x14ac:dyDescent="0.2">
      <c r="A40" s="4" t="s">
        <v>38</v>
      </c>
      <c r="B40" s="23"/>
      <c r="C40" s="23">
        <v>0.33433571859289701</v>
      </c>
      <c r="D40" s="23"/>
      <c r="E40" s="23">
        <v>0.35789598321311072</v>
      </c>
      <c r="F40" s="24">
        <v>0.38095620607855379</v>
      </c>
      <c r="G40" s="15"/>
    </row>
    <row r="41" spans="1:7" x14ac:dyDescent="0.2">
      <c r="A41" s="4" t="s">
        <v>39</v>
      </c>
      <c r="B41" s="28">
        <f>SUM(B38:B40)</f>
        <v>0</v>
      </c>
      <c r="C41" s="28">
        <f t="shared" ref="C41:F41" si="4">SUM(C38:C40)</f>
        <v>1</v>
      </c>
      <c r="D41" s="28">
        <f t="shared" si="4"/>
        <v>0</v>
      </c>
      <c r="E41" s="28">
        <f t="shared" si="4"/>
        <v>1</v>
      </c>
      <c r="F41" s="59">
        <f t="shared" si="4"/>
        <v>1</v>
      </c>
      <c r="G41" s="15"/>
    </row>
    <row r="42" spans="1:7" x14ac:dyDescent="0.2">
      <c r="A42" s="4"/>
      <c r="B42" s="5"/>
      <c r="C42" s="5"/>
      <c r="D42" s="5"/>
      <c r="E42" s="5"/>
      <c r="F42" s="9"/>
      <c r="G42" s="15"/>
    </row>
    <row r="43" spans="1:7" x14ac:dyDescent="0.2">
      <c r="A43" s="8" t="s">
        <v>40</v>
      </c>
      <c r="B43" s="5"/>
      <c r="C43" s="5"/>
      <c r="D43" s="5"/>
      <c r="E43" s="5"/>
      <c r="F43" s="9"/>
      <c r="G43" s="15"/>
    </row>
    <row r="44" spans="1:7" x14ac:dyDescent="0.2">
      <c r="A44" s="4" t="s">
        <v>17</v>
      </c>
      <c r="B44" s="16">
        <f>B21*B26</f>
        <v>0</v>
      </c>
      <c r="C44" s="16">
        <f>C21*C26</f>
        <v>229449.57998850732</v>
      </c>
      <c r="D44" s="16">
        <f>D21*D26</f>
        <v>0</v>
      </c>
      <c r="E44" s="16">
        <f>E21*E26</f>
        <v>189309.13273855599</v>
      </c>
      <c r="F44" s="17">
        <f>F21*F26</f>
        <v>1191645.0107118327</v>
      </c>
      <c r="G44" s="12">
        <f>SUM(B44:F44)</f>
        <v>1610403.723438896</v>
      </c>
    </row>
    <row r="45" spans="1:7" x14ac:dyDescent="0.2">
      <c r="A45" s="4" t="s">
        <v>120</v>
      </c>
      <c r="B45" s="16">
        <f>B21*B27</f>
        <v>0</v>
      </c>
      <c r="C45" s="16">
        <f>C21*C27</f>
        <v>227750.33170102537</v>
      </c>
      <c r="D45" s="16">
        <f>D21*D27</f>
        <v>0</v>
      </c>
      <c r="E45" s="16">
        <f>E21*E27</f>
        <v>188202.6848677574</v>
      </c>
      <c r="F45" s="17">
        <f>F21*F27</f>
        <v>1188050.5412007701</v>
      </c>
      <c r="G45" s="12">
        <f>SUM(B45:F45)</f>
        <v>1604003.5577695528</v>
      </c>
    </row>
    <row r="46" spans="1:7" x14ac:dyDescent="0.2">
      <c r="A46" s="4" t="s">
        <v>121</v>
      </c>
      <c r="B46" s="16">
        <f t="shared" ref="B46:F48" si="5">B21*B28</f>
        <v>0</v>
      </c>
      <c r="C46" s="16">
        <f t="shared" si="5"/>
        <v>124282.62493187551</v>
      </c>
      <c r="D46" s="16">
        <f t="shared" si="5"/>
        <v>0</v>
      </c>
      <c r="E46" s="16">
        <f t="shared" si="5"/>
        <v>88043.540341256623</v>
      </c>
      <c r="F46" s="17">
        <f t="shared" si="5"/>
        <v>1059487.7077294746</v>
      </c>
      <c r="G46" s="12">
        <f>SUM(B46:F46)</f>
        <v>1271813.8730026069</v>
      </c>
    </row>
    <row r="47" spans="1:7" x14ac:dyDescent="0.2">
      <c r="A47" s="4" t="s">
        <v>167</v>
      </c>
      <c r="B47" s="16">
        <f t="shared" si="5"/>
        <v>0</v>
      </c>
      <c r="C47" s="16">
        <f t="shared" si="5"/>
        <v>25753.475250346633</v>
      </c>
      <c r="D47" s="16">
        <f t="shared" si="5"/>
        <v>0</v>
      </c>
      <c r="E47" s="16">
        <f t="shared" si="5"/>
        <v>34310.423752544506</v>
      </c>
      <c r="F47" s="17">
        <f t="shared" si="5"/>
        <v>387709.32913829788</v>
      </c>
      <c r="G47" s="12">
        <f>SUM(B47:F47)</f>
        <v>447773.22814118903</v>
      </c>
    </row>
    <row r="48" spans="1:7" x14ac:dyDescent="0.2">
      <c r="A48" s="4" t="s">
        <v>168</v>
      </c>
      <c r="B48" s="16">
        <f t="shared" si="5"/>
        <v>0</v>
      </c>
      <c r="C48" s="16">
        <f t="shared" si="5"/>
        <v>33984.097893323808</v>
      </c>
      <c r="D48" s="16">
        <f t="shared" si="5"/>
        <v>0</v>
      </c>
      <c r="E48" s="16">
        <f t="shared" si="5"/>
        <v>60431.473786734925</v>
      </c>
      <c r="F48" s="17">
        <f t="shared" si="5"/>
        <v>501599.44808784174</v>
      </c>
      <c r="G48" s="12">
        <f>SUM(B48:F48)</f>
        <v>596015.01976790046</v>
      </c>
    </row>
    <row r="49" spans="1:7" x14ac:dyDescent="0.2">
      <c r="A49" s="4"/>
      <c r="B49" s="5"/>
      <c r="C49" s="5"/>
      <c r="D49" s="5"/>
      <c r="E49" s="5"/>
      <c r="F49" s="9"/>
      <c r="G49" s="15"/>
    </row>
    <row r="50" spans="1:7" x14ac:dyDescent="0.2">
      <c r="A50" s="8" t="s">
        <v>41</v>
      </c>
      <c r="B50" s="5"/>
      <c r="C50" s="5"/>
      <c r="D50" s="5"/>
      <c r="E50" s="5"/>
      <c r="F50" s="9"/>
      <c r="G50" s="15"/>
    </row>
    <row r="51" spans="1:7" x14ac:dyDescent="0.2">
      <c r="A51" s="4" t="s">
        <v>19</v>
      </c>
      <c r="B51" s="16">
        <f>B33*B$22</f>
        <v>0</v>
      </c>
      <c r="C51" s="16">
        <f t="shared" ref="C51:F53" si="6">C33*C$22</f>
        <v>3648386.8587204618</v>
      </c>
      <c r="D51" s="16">
        <f t="shared" si="6"/>
        <v>0</v>
      </c>
      <c r="E51" s="16">
        <f t="shared" si="6"/>
        <v>6391243.7810742697</v>
      </c>
      <c r="F51" s="17">
        <f t="shared" si="6"/>
        <v>54369321.543505214</v>
      </c>
      <c r="G51" s="12">
        <f t="shared" ref="G51:G54" si="7">SUM(B51:F51)</f>
        <v>64408952.183299944</v>
      </c>
    </row>
    <row r="52" spans="1:7" x14ac:dyDescent="0.2">
      <c r="A52" s="4" t="s">
        <v>246</v>
      </c>
      <c r="B52" s="16">
        <f>B34*B$22</f>
        <v>0</v>
      </c>
      <c r="C52" s="16">
        <f t="shared" si="6"/>
        <v>10396101.369388595</v>
      </c>
      <c r="D52" s="16">
        <f t="shared" si="6"/>
        <v>0</v>
      </c>
      <c r="E52" s="16">
        <f t="shared" si="6"/>
        <v>15065567.024233432</v>
      </c>
      <c r="F52" s="17">
        <f t="shared" si="6"/>
        <v>120505712.88574889</v>
      </c>
      <c r="G52" s="12">
        <f t="shared" si="7"/>
        <v>145967381.2793709</v>
      </c>
    </row>
    <row r="53" spans="1:7" x14ac:dyDescent="0.2">
      <c r="A53" s="4" t="s">
        <v>35</v>
      </c>
      <c r="B53" s="29">
        <f>B35*B$22</f>
        <v>0</v>
      </c>
      <c r="C53" s="29">
        <f t="shared" si="6"/>
        <v>5222792.2709462456</v>
      </c>
      <c r="D53" s="29">
        <f t="shared" si="6"/>
        <v>0</v>
      </c>
      <c r="E53" s="29">
        <f t="shared" si="6"/>
        <v>9684448.6488030925</v>
      </c>
      <c r="F53" s="30">
        <f t="shared" si="6"/>
        <v>87413778.617579818</v>
      </c>
      <c r="G53" s="31">
        <f t="shared" si="7"/>
        <v>102321019.53732915</v>
      </c>
    </row>
    <row r="54" spans="1:7" x14ac:dyDescent="0.2">
      <c r="A54" s="4" t="s">
        <v>36</v>
      </c>
      <c r="B54" s="16">
        <f>SUM(B51:B53)</f>
        <v>0</v>
      </c>
      <c r="C54" s="16">
        <f>SUM(C51:C53)</f>
        <v>19267280.499055304</v>
      </c>
      <c r="D54" s="16">
        <f>SUM(D51:D53)</f>
        <v>0</v>
      </c>
      <c r="E54" s="16">
        <f>SUM(E51:E53)</f>
        <v>31141259.454110794</v>
      </c>
      <c r="F54" s="17">
        <f>SUM(F51:F53)</f>
        <v>262288813.04683393</v>
      </c>
      <c r="G54" s="12">
        <f t="shared" si="7"/>
        <v>312697353</v>
      </c>
    </row>
    <row r="55" spans="1:7" x14ac:dyDescent="0.2">
      <c r="A55" s="4"/>
      <c r="B55" s="16"/>
      <c r="C55" s="16"/>
      <c r="D55" s="16"/>
      <c r="E55" s="16"/>
      <c r="F55" s="17"/>
      <c r="G55" s="12"/>
    </row>
    <row r="56" spans="1:7" x14ac:dyDescent="0.2">
      <c r="A56" s="4" t="s">
        <v>37</v>
      </c>
      <c r="B56" s="16">
        <f>B38*B$23</f>
        <v>0</v>
      </c>
      <c r="C56" s="16">
        <f t="shared" ref="C56:F58" si="8">C38*C$23</f>
        <v>4857406.5402050801</v>
      </c>
      <c r="D56" s="16">
        <f t="shared" si="8"/>
        <v>0</v>
      </c>
      <c r="E56" s="16">
        <f t="shared" si="8"/>
        <v>8867031.098646963</v>
      </c>
      <c r="F56" s="17">
        <f t="shared" si="8"/>
        <v>73924624.145451441</v>
      </c>
      <c r="G56" s="12">
        <f t="shared" ref="G56:G59" si="9">SUM(B56:F56)</f>
        <v>87649061.784303486</v>
      </c>
    </row>
    <row r="57" spans="1:7" x14ac:dyDescent="0.2">
      <c r="A57" s="4" t="s">
        <v>247</v>
      </c>
      <c r="B57" s="16">
        <f>B39*B$23</f>
        <v>0</v>
      </c>
      <c r="C57" s="16">
        <f t="shared" si="8"/>
        <v>12586773.178327326</v>
      </c>
      <c r="D57" s="16">
        <f t="shared" si="8"/>
        <v>0</v>
      </c>
      <c r="E57" s="16">
        <f t="shared" si="8"/>
        <v>18370027.362065829</v>
      </c>
      <c r="F57" s="17">
        <f t="shared" si="8"/>
        <v>147242099.91590449</v>
      </c>
      <c r="G57" s="12">
        <f t="shared" si="9"/>
        <v>178198900.45629764</v>
      </c>
    </row>
    <row r="58" spans="1:7" x14ac:dyDescent="0.2">
      <c r="A58" s="4" t="s">
        <v>38</v>
      </c>
      <c r="B58" s="29">
        <f>B40*B$23</f>
        <v>0</v>
      </c>
      <c r="C58" s="29">
        <f t="shared" si="8"/>
        <v>8761492.1280301381</v>
      </c>
      <c r="D58" s="29">
        <f t="shared" si="8"/>
        <v>0</v>
      </c>
      <c r="E58" s="29">
        <f t="shared" si="8"/>
        <v>15181393.610351918</v>
      </c>
      <c r="F58" s="30">
        <f t="shared" si="8"/>
        <v>136104807.02101684</v>
      </c>
      <c r="G58" s="31">
        <f t="shared" si="9"/>
        <v>160047692.75939888</v>
      </c>
    </row>
    <row r="59" spans="1:7" x14ac:dyDescent="0.2">
      <c r="A59" s="4" t="s">
        <v>39</v>
      </c>
      <c r="B59" s="16">
        <f>SUM(B56:B58)</f>
        <v>0</v>
      </c>
      <c r="C59" s="16">
        <f>SUM(C56:C58)</f>
        <v>26205671.846562542</v>
      </c>
      <c r="D59" s="16">
        <f>SUM(D56:D58)</f>
        <v>0</v>
      </c>
      <c r="E59" s="16">
        <f>SUM(E56:E58)</f>
        <v>42418452.071064711</v>
      </c>
      <c r="F59" s="17">
        <f>SUM(F56:F58)</f>
        <v>357271531.08237278</v>
      </c>
      <c r="G59" s="12">
        <f t="shared" si="9"/>
        <v>425895655</v>
      </c>
    </row>
    <row r="60" spans="1:7" x14ac:dyDescent="0.2">
      <c r="A60" s="4"/>
      <c r="B60" s="16"/>
      <c r="C60" s="16"/>
      <c r="D60" s="16"/>
      <c r="E60" s="16"/>
      <c r="F60" s="17"/>
      <c r="G60" s="12"/>
    </row>
    <row r="61" spans="1:7" x14ac:dyDescent="0.2">
      <c r="A61" s="4" t="s">
        <v>44</v>
      </c>
      <c r="B61" s="16">
        <f>B54+B59</f>
        <v>0</v>
      </c>
      <c r="C61" s="16">
        <f>C54+C59</f>
        <v>45472952.345617846</v>
      </c>
      <c r="D61" s="16">
        <f>D54+D59</f>
        <v>0</v>
      </c>
      <c r="E61" s="16">
        <f>E54+E59</f>
        <v>73559711.525175512</v>
      </c>
      <c r="F61" s="17">
        <f>F54+F59</f>
        <v>619560344.12920666</v>
      </c>
      <c r="G61" s="12">
        <f>SUM(B61:F61)</f>
        <v>738593008</v>
      </c>
    </row>
    <row r="62" spans="1:7" ht="13.5" thickBot="1" x14ac:dyDescent="0.25">
      <c r="A62" s="32"/>
      <c r="B62" s="33"/>
      <c r="C62" s="33"/>
      <c r="D62" s="33"/>
      <c r="E62" s="33"/>
      <c r="F62" s="34"/>
      <c r="G62" s="35"/>
    </row>
  </sheetData>
  <mergeCells count="2">
    <mergeCell ref="A1:G1"/>
    <mergeCell ref="A2:G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F50"/>
  <sheetViews>
    <sheetView zoomScale="80" zoomScaleNormal="80" workbookViewId="0">
      <selection sqref="A1:F1"/>
    </sheetView>
  </sheetViews>
  <sheetFormatPr defaultColWidth="9.140625" defaultRowHeight="12.75" x14ac:dyDescent="0.2"/>
  <cols>
    <col min="1" max="1" width="57.140625" style="1" customWidth="1"/>
    <col min="2" max="6" width="15.7109375" style="1" customWidth="1"/>
    <col min="7" max="16384" width="9.140625" style="1"/>
  </cols>
  <sheetData>
    <row r="1" spans="1:6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</row>
    <row r="2" spans="1:6" ht="15.75" thickBot="1" x14ac:dyDescent="0.25">
      <c r="A2" s="396" t="s">
        <v>184</v>
      </c>
      <c r="B2" s="396"/>
      <c r="C2" s="396"/>
      <c r="D2" s="396"/>
      <c r="E2" s="396"/>
      <c r="F2" s="396"/>
    </row>
    <row r="3" spans="1:6" x14ac:dyDescent="0.2">
      <c r="A3" s="2"/>
      <c r="B3" s="2"/>
      <c r="C3" s="2"/>
      <c r="D3" s="2" t="s">
        <v>136</v>
      </c>
      <c r="E3" s="2" t="s">
        <v>137</v>
      </c>
      <c r="F3" s="2"/>
    </row>
    <row r="4" spans="1:6" ht="13.5" thickBot="1" x14ac:dyDescent="0.25">
      <c r="A4" s="3" t="s">
        <v>1</v>
      </c>
      <c r="B4" s="3" t="s">
        <v>138</v>
      </c>
      <c r="C4" s="3" t="s">
        <v>137</v>
      </c>
      <c r="D4" s="3" t="s">
        <v>139</v>
      </c>
      <c r="E4" s="3" t="s">
        <v>139</v>
      </c>
      <c r="F4" s="3" t="s">
        <v>140</v>
      </c>
    </row>
    <row r="5" spans="1:6" x14ac:dyDescent="0.2">
      <c r="A5" s="4"/>
      <c r="B5" s="57"/>
      <c r="C5" s="57"/>
      <c r="D5" s="57"/>
      <c r="E5" s="57"/>
      <c r="F5" s="7"/>
    </row>
    <row r="6" spans="1:6" x14ac:dyDescent="0.2">
      <c r="A6" s="8" t="s">
        <v>245</v>
      </c>
      <c r="B6" s="5"/>
      <c r="C6" s="5"/>
      <c r="D6" s="5"/>
      <c r="E6" s="5"/>
      <c r="F6" s="7"/>
    </row>
    <row r="7" spans="1:6" x14ac:dyDescent="0.2">
      <c r="A7" s="4"/>
      <c r="B7" s="5"/>
      <c r="C7" s="5"/>
      <c r="D7" s="5"/>
      <c r="E7" s="5"/>
      <c r="F7" s="7"/>
    </row>
    <row r="8" spans="1:6" x14ac:dyDescent="0.2">
      <c r="A8" s="8" t="s">
        <v>185</v>
      </c>
      <c r="B8" s="19"/>
      <c r="C8" s="19"/>
      <c r="D8" s="19"/>
      <c r="E8" s="19"/>
      <c r="F8" s="12"/>
    </row>
    <row r="9" spans="1:6" x14ac:dyDescent="0.2">
      <c r="A9" s="8"/>
      <c r="B9" s="16"/>
      <c r="C9" s="16"/>
      <c r="D9" s="16"/>
      <c r="E9" s="16"/>
      <c r="F9" s="38"/>
    </row>
    <row r="10" spans="1:6" x14ac:dyDescent="0.2">
      <c r="A10" s="4" t="s">
        <v>186</v>
      </c>
      <c r="B10" s="47">
        <v>10732.4</v>
      </c>
      <c r="C10" s="47">
        <v>47277</v>
      </c>
      <c r="D10" s="47">
        <v>0</v>
      </c>
      <c r="E10" s="47">
        <v>56138</v>
      </c>
      <c r="F10" s="38">
        <v>82857</v>
      </c>
    </row>
    <row r="11" spans="1:6" x14ac:dyDescent="0.2">
      <c r="A11" s="4" t="s">
        <v>187</v>
      </c>
      <c r="B11" s="16">
        <f>B10*12</f>
        <v>128788.79999999999</v>
      </c>
      <c r="C11" s="16">
        <f>C10*12</f>
        <v>567324</v>
      </c>
      <c r="D11" s="16">
        <f>D10*12</f>
        <v>0</v>
      </c>
      <c r="E11" s="16">
        <f>E10*12</f>
        <v>673656</v>
      </c>
      <c r="F11" s="48">
        <f>F10*12</f>
        <v>994284</v>
      </c>
    </row>
    <row r="12" spans="1:6" x14ac:dyDescent="0.2">
      <c r="A12" s="4"/>
      <c r="B12" s="19"/>
      <c r="C12" s="19"/>
      <c r="D12" s="19"/>
      <c r="E12" s="19"/>
      <c r="F12" s="38"/>
    </row>
    <row r="13" spans="1:6" x14ac:dyDescent="0.2">
      <c r="A13" s="4"/>
      <c r="B13" s="19"/>
      <c r="C13" s="19"/>
      <c r="D13" s="19"/>
      <c r="E13" s="19"/>
      <c r="F13" s="38"/>
    </row>
    <row r="14" spans="1:6" x14ac:dyDescent="0.2">
      <c r="A14" s="8" t="s">
        <v>188</v>
      </c>
      <c r="B14" s="19"/>
      <c r="C14" s="19"/>
      <c r="D14" s="19"/>
      <c r="E14" s="19"/>
      <c r="F14" s="38"/>
    </row>
    <row r="15" spans="1:6" x14ac:dyDescent="0.2">
      <c r="A15" s="4"/>
      <c r="B15" s="16"/>
      <c r="C15" s="16"/>
      <c r="D15" s="16"/>
      <c r="E15" s="16"/>
      <c r="F15" s="38"/>
    </row>
    <row r="16" spans="1:6" x14ac:dyDescent="0.2">
      <c r="A16" s="4"/>
      <c r="B16" s="401" t="s">
        <v>189</v>
      </c>
      <c r="C16" s="401"/>
      <c r="D16" s="401" t="s">
        <v>190</v>
      </c>
      <c r="E16" s="401"/>
      <c r="F16" s="12"/>
    </row>
    <row r="17" spans="1:6" x14ac:dyDescent="0.2">
      <c r="A17" s="4" t="s">
        <v>191</v>
      </c>
      <c r="B17" s="47">
        <v>135</v>
      </c>
      <c r="C17" s="47">
        <v>0</v>
      </c>
      <c r="D17" s="47">
        <v>9626</v>
      </c>
      <c r="E17" s="47">
        <v>8069</v>
      </c>
      <c r="F17" s="38">
        <v>0</v>
      </c>
    </row>
    <row r="18" spans="1:6" x14ac:dyDescent="0.2">
      <c r="A18" s="4" t="s">
        <v>192</v>
      </c>
      <c r="B18" s="16">
        <f>B17*12</f>
        <v>1620</v>
      </c>
      <c r="C18" s="16">
        <f>C17*12</f>
        <v>0</v>
      </c>
      <c r="D18" s="16">
        <f>D17*12</f>
        <v>115512</v>
      </c>
      <c r="E18" s="16">
        <f>E17*12</f>
        <v>96828</v>
      </c>
      <c r="F18" s="48">
        <f>F17*12</f>
        <v>0</v>
      </c>
    </row>
    <row r="19" spans="1:6" x14ac:dyDescent="0.2">
      <c r="A19" s="4"/>
      <c r="B19" s="16"/>
      <c r="C19" s="16"/>
      <c r="D19" s="16"/>
      <c r="E19" s="16"/>
      <c r="F19" s="12"/>
    </row>
    <row r="20" spans="1:6" x14ac:dyDescent="0.2">
      <c r="A20" s="4" t="s">
        <v>193</v>
      </c>
      <c r="B20" s="47">
        <v>2228</v>
      </c>
      <c r="C20" s="47">
        <v>602.20000000000005</v>
      </c>
      <c r="D20" s="47">
        <v>14896</v>
      </c>
      <c r="E20" s="47">
        <v>65053</v>
      </c>
      <c r="F20" s="38">
        <v>0</v>
      </c>
    </row>
    <row r="21" spans="1:6" x14ac:dyDescent="0.2">
      <c r="A21" s="4" t="s">
        <v>194</v>
      </c>
      <c r="B21" s="16">
        <f>B20*12</f>
        <v>26736</v>
      </c>
      <c r="C21" s="16">
        <f>C20*12</f>
        <v>7226.4000000000005</v>
      </c>
      <c r="D21" s="16">
        <f>D20*12</f>
        <v>178752</v>
      </c>
      <c r="E21" s="16">
        <f>E20*12</f>
        <v>780636</v>
      </c>
      <c r="F21" s="48">
        <f>F20*12</f>
        <v>0</v>
      </c>
    </row>
    <row r="22" spans="1:6" x14ac:dyDescent="0.2">
      <c r="A22" s="4"/>
      <c r="B22" s="16"/>
      <c r="C22" s="16"/>
      <c r="D22" s="16"/>
      <c r="E22" s="16"/>
      <c r="F22" s="12"/>
    </row>
    <row r="23" spans="1:6" x14ac:dyDescent="0.2">
      <c r="A23" s="4"/>
      <c r="B23" s="16"/>
      <c r="C23" s="16"/>
      <c r="D23" s="401" t="s">
        <v>195</v>
      </c>
      <c r="E23" s="401"/>
      <c r="F23" s="38"/>
    </row>
    <row r="24" spans="1:6" x14ac:dyDescent="0.2">
      <c r="A24" s="4" t="s">
        <v>191</v>
      </c>
      <c r="B24" s="47">
        <v>0</v>
      </c>
      <c r="C24" s="47">
        <v>0</v>
      </c>
      <c r="D24" s="47">
        <v>0</v>
      </c>
      <c r="E24" s="47">
        <v>3</v>
      </c>
      <c r="F24" s="38">
        <v>0</v>
      </c>
    </row>
    <row r="25" spans="1:6" x14ac:dyDescent="0.2">
      <c r="A25" s="4" t="s">
        <v>192</v>
      </c>
      <c r="B25" s="16"/>
      <c r="C25" s="16"/>
      <c r="D25" s="16">
        <f>D24*12</f>
        <v>0</v>
      </c>
      <c r="E25" s="16">
        <f>E24*12</f>
        <v>36</v>
      </c>
      <c r="F25" s="48">
        <f>F24*12</f>
        <v>0</v>
      </c>
    </row>
    <row r="26" spans="1:6" x14ac:dyDescent="0.2">
      <c r="A26" s="8"/>
      <c r="B26" s="5"/>
      <c r="C26" s="5"/>
      <c r="D26" s="5"/>
      <c r="E26" s="5"/>
      <c r="F26" s="15"/>
    </row>
    <row r="27" spans="1:6" x14ac:dyDescent="0.2">
      <c r="A27" s="4" t="s">
        <v>193</v>
      </c>
      <c r="B27" s="47">
        <v>0</v>
      </c>
      <c r="C27" s="47">
        <v>0</v>
      </c>
      <c r="D27" s="47">
        <v>0</v>
      </c>
      <c r="E27" s="47">
        <v>3364</v>
      </c>
      <c r="F27" s="38">
        <v>0</v>
      </c>
    </row>
    <row r="28" spans="1:6" x14ac:dyDescent="0.2">
      <c r="A28" s="4" t="s">
        <v>194</v>
      </c>
      <c r="B28" s="16"/>
      <c r="C28" s="16"/>
      <c r="D28" s="16">
        <f>D27*12</f>
        <v>0</v>
      </c>
      <c r="E28" s="16">
        <f>E27*12</f>
        <v>40368</v>
      </c>
      <c r="F28" s="48">
        <v>0</v>
      </c>
    </row>
    <row r="29" spans="1:6" ht="13.5" thickBot="1" x14ac:dyDescent="0.25">
      <c r="A29" s="32"/>
      <c r="B29" s="33"/>
      <c r="C29" s="33"/>
      <c r="D29" s="33"/>
      <c r="E29" s="33"/>
      <c r="F29" s="35"/>
    </row>
    <row r="31" spans="1:6" x14ac:dyDescent="0.2">
      <c r="A31" s="1" t="s">
        <v>196</v>
      </c>
    </row>
    <row r="32" spans="1:6" x14ac:dyDescent="0.2">
      <c r="A32" s="1" t="s">
        <v>197</v>
      </c>
    </row>
    <row r="34" spans="1:1" x14ac:dyDescent="0.2">
      <c r="A34" s="1" t="s">
        <v>198</v>
      </c>
    </row>
    <row r="35" spans="1:1" x14ac:dyDescent="0.2">
      <c r="A35" s="1" t="s">
        <v>199</v>
      </c>
    </row>
    <row r="36" spans="1:1" x14ac:dyDescent="0.2">
      <c r="A36" s="1" t="s">
        <v>200</v>
      </c>
    </row>
    <row r="37" spans="1:1" x14ac:dyDescent="0.2">
      <c r="A37" s="1" t="s">
        <v>201</v>
      </c>
    </row>
    <row r="38" spans="1:1" x14ac:dyDescent="0.2">
      <c r="A38" s="1" t="s">
        <v>202</v>
      </c>
    </row>
    <row r="39" spans="1:1" x14ac:dyDescent="0.2">
      <c r="A39" s="1" t="s">
        <v>203</v>
      </c>
    </row>
    <row r="40" spans="1:1" x14ac:dyDescent="0.2">
      <c r="A40" s="1" t="s">
        <v>204</v>
      </c>
    </row>
    <row r="41" spans="1:1" x14ac:dyDescent="0.2">
      <c r="A41" s="1" t="s">
        <v>205</v>
      </c>
    </row>
    <row r="42" spans="1:1" x14ac:dyDescent="0.2">
      <c r="A42" s="1" t="s">
        <v>206</v>
      </c>
    </row>
    <row r="43" spans="1:1" x14ac:dyDescent="0.2">
      <c r="A43" s="1" t="s">
        <v>207</v>
      </c>
    </row>
    <row r="44" spans="1:1" x14ac:dyDescent="0.2">
      <c r="A44" s="1" t="s">
        <v>208</v>
      </c>
    </row>
    <row r="45" spans="1:1" x14ac:dyDescent="0.2">
      <c r="A45" s="1" t="s">
        <v>209</v>
      </c>
    </row>
    <row r="46" spans="1:1" x14ac:dyDescent="0.2">
      <c r="A46" s="1" t="s">
        <v>210</v>
      </c>
    </row>
    <row r="47" spans="1:1" x14ac:dyDescent="0.2">
      <c r="A47" s="1" t="s">
        <v>211</v>
      </c>
    </row>
    <row r="48" spans="1:1" x14ac:dyDescent="0.2">
      <c r="A48" s="1" t="s">
        <v>212</v>
      </c>
    </row>
    <row r="49" spans="1:1" x14ac:dyDescent="0.2">
      <c r="A49" s="1" t="s">
        <v>213</v>
      </c>
    </row>
    <row r="50" spans="1:1" x14ac:dyDescent="0.2">
      <c r="A50" s="49" t="s">
        <v>214</v>
      </c>
    </row>
  </sheetData>
  <mergeCells count="5">
    <mergeCell ref="A1:F1"/>
    <mergeCell ref="A2:F2"/>
    <mergeCell ref="B16:C16"/>
    <mergeCell ref="D16:E16"/>
    <mergeCell ref="D23:E23"/>
  </mergeCells>
  <printOptions horizontalCentered="1" verticalCentered="1"/>
  <pageMargins left="0.25" right="0.25" top="0.75" bottom="0.75" header="0.3" footer="0.3"/>
  <pageSetup scale="6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G63"/>
  <sheetViews>
    <sheetView zoomScale="80" zoomScaleNormal="80" workbookViewId="0">
      <selection sqref="A1:G1"/>
    </sheetView>
  </sheetViews>
  <sheetFormatPr defaultColWidth="9.140625" defaultRowHeight="12.75" x14ac:dyDescent="0.2"/>
  <cols>
    <col min="1" max="1" width="57.140625" style="1" customWidth="1"/>
    <col min="2" max="3" width="19.5703125" style="1" customWidth="1"/>
    <col min="4" max="5" width="30.5703125" style="1" customWidth="1"/>
    <col min="6" max="7" width="19.5703125" style="1" customWidth="1"/>
    <col min="8" max="16384" width="9.140625" style="1"/>
  </cols>
  <sheetData>
    <row r="1" spans="1:7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</row>
    <row r="2" spans="1:7" ht="15.75" thickBot="1" x14ac:dyDescent="0.25">
      <c r="A2" s="396" t="s">
        <v>215</v>
      </c>
      <c r="B2" s="396"/>
      <c r="C2" s="396"/>
      <c r="D2" s="396"/>
      <c r="E2" s="396"/>
      <c r="F2" s="396"/>
      <c r="G2" s="396"/>
    </row>
    <row r="3" spans="1:7" x14ac:dyDescent="0.2">
      <c r="A3" s="2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</row>
    <row r="4" spans="1:7" ht="13.5" thickBot="1" x14ac:dyDescent="0.25">
      <c r="A4" s="3" t="s">
        <v>1</v>
      </c>
      <c r="B4" s="3" t="s">
        <v>216</v>
      </c>
      <c r="C4" s="3" t="s">
        <v>217</v>
      </c>
      <c r="D4" s="3" t="s">
        <v>218</v>
      </c>
      <c r="E4" s="3" t="s">
        <v>219</v>
      </c>
      <c r="F4" s="3" t="s">
        <v>221</v>
      </c>
      <c r="G4" s="3" t="s">
        <v>220</v>
      </c>
    </row>
    <row r="5" spans="1:7" x14ac:dyDescent="0.2">
      <c r="A5" s="4"/>
      <c r="B5" s="5"/>
      <c r="C5" s="5"/>
      <c r="D5" s="5"/>
      <c r="E5" s="57"/>
      <c r="F5" s="5"/>
      <c r="G5" s="7"/>
    </row>
    <row r="6" spans="1:7" x14ac:dyDescent="0.2">
      <c r="A6" s="8" t="s">
        <v>245</v>
      </c>
      <c r="B6" s="50"/>
      <c r="C6" s="50"/>
      <c r="D6" s="5"/>
      <c r="E6" s="5"/>
      <c r="F6" s="5"/>
      <c r="G6" s="7"/>
    </row>
    <row r="7" spans="1:7" x14ac:dyDescent="0.2">
      <c r="A7" s="4"/>
      <c r="B7" s="5"/>
      <c r="C7" s="5"/>
      <c r="D7" s="5"/>
      <c r="E7" s="5"/>
      <c r="F7" s="5"/>
      <c r="G7" s="7"/>
    </row>
    <row r="8" spans="1:7" x14ac:dyDescent="0.2">
      <c r="A8" s="8" t="s">
        <v>9</v>
      </c>
      <c r="B8" s="10">
        <v>15159706</v>
      </c>
      <c r="C8" s="10">
        <v>1490721.9999999998</v>
      </c>
      <c r="D8" s="10">
        <v>33575.334947986514</v>
      </c>
      <c r="E8" s="10">
        <v>8112.6650520134845</v>
      </c>
      <c r="F8" s="10">
        <v>5532</v>
      </c>
      <c r="G8" s="38">
        <v>243646.88463739067</v>
      </c>
    </row>
    <row r="9" spans="1:7" x14ac:dyDescent="0.2">
      <c r="A9" s="8"/>
      <c r="B9" s="16"/>
      <c r="C9" s="16"/>
      <c r="D9" s="16"/>
      <c r="E9" s="16"/>
      <c r="F9" s="16"/>
      <c r="G9" s="38"/>
    </row>
    <row r="10" spans="1:7" x14ac:dyDescent="0.2">
      <c r="A10" s="8" t="s">
        <v>41</v>
      </c>
      <c r="B10" s="19"/>
      <c r="C10" s="19"/>
      <c r="D10" s="19"/>
      <c r="E10" s="19"/>
      <c r="F10" s="19"/>
      <c r="G10" s="12"/>
    </row>
    <row r="11" spans="1:7" x14ac:dyDescent="0.2">
      <c r="A11" s="4" t="s">
        <v>13</v>
      </c>
      <c r="B11" s="16">
        <f>SUM(B12:B13)</f>
        <v>5258971337</v>
      </c>
      <c r="C11" s="16">
        <f t="shared" ref="C11:G11" si="0">SUM(C12:C13)</f>
        <v>1966909317.9999998</v>
      </c>
      <c r="D11" s="16">
        <f t="shared" si="0"/>
        <v>29269842.423208319</v>
      </c>
      <c r="E11" s="16">
        <f t="shared" si="0"/>
        <v>74452912.576791704</v>
      </c>
      <c r="F11" s="16">
        <f t="shared" si="0"/>
        <v>212544362.99999994</v>
      </c>
      <c r="G11" s="12">
        <f t="shared" si="0"/>
        <v>9163990076.1919804</v>
      </c>
    </row>
    <row r="12" spans="1:7" x14ac:dyDescent="0.2">
      <c r="A12" s="4" t="s">
        <v>14</v>
      </c>
      <c r="B12" s="10">
        <v>2346807654</v>
      </c>
      <c r="C12" s="10">
        <v>892093809.99999976</v>
      </c>
      <c r="D12" s="10">
        <v>14476398.632825717</v>
      </c>
      <c r="E12" s="10">
        <v>38692881.367174298</v>
      </c>
      <c r="F12" s="10">
        <v>100673952.99999997</v>
      </c>
      <c r="G12" s="38">
        <v>4143874666.5411057</v>
      </c>
    </row>
    <row r="13" spans="1:7" x14ac:dyDescent="0.2">
      <c r="A13" s="4" t="s">
        <v>15</v>
      </c>
      <c r="B13" s="10">
        <v>2912163683</v>
      </c>
      <c r="C13" s="10">
        <v>1074815508</v>
      </c>
      <c r="D13" s="10">
        <v>14793443.790382601</v>
      </c>
      <c r="E13" s="10">
        <v>35760031.209617406</v>
      </c>
      <c r="F13" s="10">
        <v>111870409.99999997</v>
      </c>
      <c r="G13" s="38">
        <v>5020115409.6508751</v>
      </c>
    </row>
    <row r="14" spans="1:7" x14ac:dyDescent="0.2">
      <c r="A14" s="4"/>
      <c r="B14" s="5"/>
      <c r="C14" s="5"/>
      <c r="D14" s="5"/>
      <c r="E14" s="5"/>
      <c r="F14" s="5"/>
      <c r="G14" s="15"/>
    </row>
    <row r="15" spans="1:7" x14ac:dyDescent="0.2">
      <c r="A15" s="8" t="s">
        <v>16</v>
      </c>
      <c r="B15" s="50"/>
      <c r="C15" s="50"/>
      <c r="D15" s="5"/>
      <c r="E15" s="5"/>
      <c r="F15" s="5"/>
      <c r="G15" s="15"/>
    </row>
    <row r="16" spans="1:7" x14ac:dyDescent="0.2">
      <c r="A16" s="4" t="s">
        <v>17</v>
      </c>
      <c r="B16" s="19">
        <v>7.99746590741378E-3</v>
      </c>
      <c r="C16" s="19">
        <v>4.8938373035801418E-3</v>
      </c>
      <c r="D16" s="19">
        <v>7.5528991051550878E-3</v>
      </c>
      <c r="E16" s="19">
        <v>6.5843926704117648E-3</v>
      </c>
      <c r="F16" s="19">
        <v>3.9596019615908383E-3</v>
      </c>
      <c r="G16" s="51">
        <v>2.6316833944619437E-3</v>
      </c>
    </row>
    <row r="17" spans="1:7" x14ac:dyDescent="0.2">
      <c r="A17" s="4" t="s">
        <v>18</v>
      </c>
      <c r="B17" s="19">
        <v>-1.756530327354838E-8</v>
      </c>
      <c r="C17" s="19">
        <v>-4.0093161756823692E-5</v>
      </c>
      <c r="D17" s="19">
        <v>7.3269457823430008E-3</v>
      </c>
      <c r="E17" s="19">
        <v>6.4541897188692713E-3</v>
      </c>
      <c r="F17" s="19">
        <v>3.8919306483452421E-3</v>
      </c>
      <c r="G17" s="51">
        <v>2.6112427857315694E-3</v>
      </c>
    </row>
    <row r="18" spans="1:7" x14ac:dyDescent="0.2">
      <c r="A18" s="4" t="s">
        <v>19</v>
      </c>
      <c r="B18" s="19">
        <v>7.2660997669801407E-3</v>
      </c>
      <c r="C18" s="19">
        <v>3.976993834955287E-3</v>
      </c>
      <c r="D18" s="19">
        <v>5.1938168320309931E-3</v>
      </c>
      <c r="E18" s="19">
        <v>4.2167596555557699E-3</v>
      </c>
      <c r="F18" s="19">
        <v>2.9242517967286632E-3</v>
      </c>
      <c r="G18" s="51">
        <v>2.3894577515595444E-3</v>
      </c>
    </row>
    <row r="19" spans="1:7" x14ac:dyDescent="0.2">
      <c r="A19" s="4" t="s">
        <v>20</v>
      </c>
      <c r="B19" s="19">
        <v>7.1518562827230497E-3</v>
      </c>
      <c r="C19" s="19">
        <v>4.2040967038604101E-3</v>
      </c>
      <c r="D19" s="19">
        <v>6.9676392691053581E-3</v>
      </c>
      <c r="E19" s="19">
        <v>6.0896552799662882E-3</v>
      </c>
      <c r="F19" s="19">
        <v>3.4553780045374822E-3</v>
      </c>
      <c r="G19" s="51">
        <v>2.388527675321544E-3</v>
      </c>
    </row>
    <row r="20" spans="1:7" x14ac:dyDescent="0.2">
      <c r="A20" s="4"/>
      <c r="B20" s="5"/>
      <c r="C20" s="5"/>
      <c r="D20" s="5"/>
      <c r="E20" s="5"/>
      <c r="F20" s="5"/>
      <c r="G20" s="15"/>
    </row>
    <row r="21" spans="1:7" x14ac:dyDescent="0.2">
      <c r="A21" s="56" t="s">
        <v>222</v>
      </c>
      <c r="B21" s="5" t="s">
        <v>223</v>
      </c>
      <c r="C21" s="5" t="s">
        <v>223</v>
      </c>
      <c r="D21" s="5" t="s">
        <v>223</v>
      </c>
      <c r="E21" s="5" t="s">
        <v>223</v>
      </c>
      <c r="F21" s="19">
        <v>6.0142738295063614E-6</v>
      </c>
      <c r="G21" s="51">
        <v>4.8204428019586355E-5</v>
      </c>
    </row>
    <row r="22" spans="1:7" x14ac:dyDescent="0.2">
      <c r="A22" s="4"/>
      <c r="B22" s="5"/>
      <c r="C22" s="5"/>
      <c r="D22" s="5"/>
      <c r="E22" s="5"/>
      <c r="F22" s="5"/>
      <c r="G22" s="15"/>
    </row>
    <row r="23" spans="1:7" x14ac:dyDescent="0.2">
      <c r="A23" s="56" t="s">
        <v>34</v>
      </c>
      <c r="B23" s="52"/>
      <c r="C23" s="52"/>
      <c r="D23" s="25"/>
      <c r="E23" s="25"/>
      <c r="F23" s="25"/>
      <c r="G23" s="15"/>
    </row>
    <row r="24" spans="1:7" x14ac:dyDescent="0.2">
      <c r="A24" s="4" t="s">
        <v>224</v>
      </c>
      <c r="B24" s="53">
        <v>1.7876076888000289E-2</v>
      </c>
      <c r="C24" s="53">
        <v>1.6661502299497088E-2</v>
      </c>
      <c r="D24" s="19">
        <v>1.0351737121544746E-2</v>
      </c>
      <c r="E24" s="19">
        <v>8.773017703742397E-3</v>
      </c>
      <c r="F24" s="19">
        <v>8.3984874205613458E-3</v>
      </c>
      <c r="G24" s="51">
        <v>1.3182749742403568E-2</v>
      </c>
    </row>
    <row r="25" spans="1:7" x14ac:dyDescent="0.2">
      <c r="A25" s="56"/>
      <c r="B25" s="52"/>
      <c r="C25" s="52"/>
      <c r="D25" s="25"/>
      <c r="E25" s="25"/>
      <c r="F25" s="25"/>
      <c r="G25" s="15"/>
    </row>
    <row r="26" spans="1:7" x14ac:dyDescent="0.2">
      <c r="A26" s="4" t="s">
        <v>19</v>
      </c>
      <c r="B26" s="19">
        <v>0.29993452047297109</v>
      </c>
      <c r="C26" s="19">
        <v>0.23264597047529131</v>
      </c>
      <c r="D26" s="19">
        <v>0.21420879706753398</v>
      </c>
      <c r="E26" s="19">
        <v>0.18833119618474456</v>
      </c>
      <c r="F26" s="19">
        <v>0.19463633918689588</v>
      </c>
      <c r="G26" s="51">
        <v>0.2266051707564006</v>
      </c>
    </row>
    <row r="27" spans="1:7" x14ac:dyDescent="0.2">
      <c r="A27" s="4" t="s">
        <v>246</v>
      </c>
      <c r="B27" s="19">
        <v>0.42431177343553006</v>
      </c>
      <c r="C27" s="19">
        <v>0.50975461647651865</v>
      </c>
      <c r="D27" s="19">
        <v>0.43803435156604165</v>
      </c>
      <c r="E27" s="19">
        <v>0.45818535421809331</v>
      </c>
      <c r="F27" s="19">
        <v>0.44446715879232451</v>
      </c>
      <c r="G27" s="51">
        <v>0.48153177911344586</v>
      </c>
    </row>
    <row r="28" spans="1:7" x14ac:dyDescent="0.2">
      <c r="A28" s="4" t="s">
        <v>35</v>
      </c>
      <c r="B28" s="23">
        <v>0.27575370609149874</v>
      </c>
      <c r="C28" s="23">
        <v>0.25759941304819006</v>
      </c>
      <c r="D28" s="23">
        <v>0.34775685136642448</v>
      </c>
      <c r="E28" s="23">
        <v>0.35348344959716216</v>
      </c>
      <c r="F28" s="23">
        <v>0.36089650202077966</v>
      </c>
      <c r="G28" s="54">
        <v>0.29186305013015357</v>
      </c>
    </row>
    <row r="29" spans="1:7" x14ac:dyDescent="0.2">
      <c r="A29" s="4" t="s">
        <v>36</v>
      </c>
      <c r="B29" s="28">
        <f t="shared" ref="B29:G29" si="1">SUM(B26:B28)</f>
        <v>0.99999999999999989</v>
      </c>
      <c r="C29" s="28">
        <f t="shared" si="1"/>
        <v>1</v>
      </c>
      <c r="D29" s="28">
        <f t="shared" si="1"/>
        <v>1</v>
      </c>
      <c r="E29" s="28">
        <f t="shared" si="1"/>
        <v>1</v>
      </c>
      <c r="F29" s="28">
        <f t="shared" si="1"/>
        <v>1</v>
      </c>
      <c r="G29" s="55">
        <f t="shared" si="1"/>
        <v>1</v>
      </c>
    </row>
    <row r="30" spans="1:7" x14ac:dyDescent="0.2">
      <c r="A30" s="4"/>
      <c r="B30" s="5"/>
      <c r="C30" s="5"/>
      <c r="D30" s="19"/>
      <c r="E30" s="25"/>
      <c r="F30" s="25"/>
      <c r="G30" s="15"/>
    </row>
    <row r="31" spans="1:7" x14ac:dyDescent="0.2">
      <c r="A31" s="4" t="s">
        <v>225</v>
      </c>
      <c r="B31" s="53">
        <v>0</v>
      </c>
      <c r="C31" s="53">
        <v>0</v>
      </c>
      <c r="D31" s="19">
        <v>0</v>
      </c>
      <c r="E31" s="19">
        <v>0</v>
      </c>
      <c r="F31" s="19">
        <v>0</v>
      </c>
      <c r="G31" s="51">
        <v>0</v>
      </c>
    </row>
    <row r="32" spans="1:7" x14ac:dyDescent="0.2">
      <c r="A32" s="4"/>
      <c r="B32" s="5"/>
      <c r="C32" s="5"/>
      <c r="D32" s="19"/>
      <c r="E32" s="25"/>
      <c r="F32" s="25"/>
      <c r="G32" s="15"/>
    </row>
    <row r="33" spans="1:7" x14ac:dyDescent="0.2">
      <c r="A33" s="4" t="s">
        <v>37</v>
      </c>
      <c r="B33" s="19">
        <v>0.29261073821188005</v>
      </c>
      <c r="C33" s="19">
        <v>0.2306935332981761</v>
      </c>
      <c r="D33" s="19">
        <v>0.22649715755585481</v>
      </c>
      <c r="E33" s="19">
        <v>0.20134877284799033</v>
      </c>
      <c r="F33" s="19">
        <v>0.19034793378226136</v>
      </c>
      <c r="G33" s="51">
        <v>0.22549644077422801</v>
      </c>
    </row>
    <row r="34" spans="1:7" x14ac:dyDescent="0.2">
      <c r="A34" s="4" t="s">
        <v>247</v>
      </c>
      <c r="B34" s="19">
        <v>0.38931772596216846</v>
      </c>
      <c r="C34" s="19">
        <v>0.44765798340828516</v>
      </c>
      <c r="D34" s="19">
        <v>0.40544218571925561</v>
      </c>
      <c r="E34" s="19">
        <v>0.41759010797024065</v>
      </c>
      <c r="F34" s="19">
        <v>0.41825732383762443</v>
      </c>
      <c r="G34" s="51">
        <v>0.4303017835260069</v>
      </c>
    </row>
    <row r="35" spans="1:7" x14ac:dyDescent="0.2">
      <c r="A35" s="4" t="s">
        <v>38</v>
      </c>
      <c r="B35" s="23">
        <v>0.31807153582595138</v>
      </c>
      <c r="C35" s="23">
        <v>0.32164848329353879</v>
      </c>
      <c r="D35" s="23">
        <v>0.36806065672488963</v>
      </c>
      <c r="E35" s="23">
        <v>0.38106111918176894</v>
      </c>
      <c r="F35" s="23">
        <v>0.39139474238011418</v>
      </c>
      <c r="G35" s="54">
        <v>0.34420177569976523</v>
      </c>
    </row>
    <row r="36" spans="1:7" x14ac:dyDescent="0.2">
      <c r="A36" s="4" t="s">
        <v>39</v>
      </c>
      <c r="B36" s="28">
        <f t="shared" ref="B36:G36" si="2">SUM(B33:B35)</f>
        <v>0.99999999999999989</v>
      </c>
      <c r="C36" s="25">
        <f t="shared" si="2"/>
        <v>1</v>
      </c>
      <c r="D36" s="28">
        <f t="shared" si="2"/>
        <v>1</v>
      </c>
      <c r="E36" s="28">
        <f t="shared" si="2"/>
        <v>1</v>
      </c>
      <c r="F36" s="25">
        <f t="shared" si="2"/>
        <v>1</v>
      </c>
      <c r="G36" s="55">
        <f t="shared" si="2"/>
        <v>1.0000000000000002</v>
      </c>
    </row>
    <row r="37" spans="1:7" x14ac:dyDescent="0.2">
      <c r="A37" s="4"/>
      <c r="B37" s="5"/>
      <c r="C37" s="5"/>
      <c r="D37" s="5"/>
      <c r="E37" s="5"/>
      <c r="F37" s="5"/>
      <c r="G37" s="15"/>
    </row>
    <row r="38" spans="1:7" x14ac:dyDescent="0.2">
      <c r="A38" s="8" t="s">
        <v>40</v>
      </c>
      <c r="B38" s="50"/>
      <c r="C38" s="50"/>
      <c r="D38" s="5"/>
      <c r="E38" s="5"/>
      <c r="F38" s="5"/>
      <c r="G38" s="15"/>
    </row>
    <row r="39" spans="1:7" x14ac:dyDescent="0.2">
      <c r="A39" s="4" t="s">
        <v>17</v>
      </c>
      <c r="B39" s="16">
        <f t="shared" ref="B39" si="3">B11*B16</f>
        <v>42058443.975723766</v>
      </c>
      <c r="C39" s="16">
        <f t="shared" ref="C39:G39" si="4">C11*C16</f>
        <v>9625734.1931877751</v>
      </c>
      <c r="D39" s="16">
        <f t="shared" si="4"/>
        <v>221072.16664628053</v>
      </c>
      <c r="E39" s="16">
        <f t="shared" si="4"/>
        <v>490227.21186143521</v>
      </c>
      <c r="F39" s="16">
        <f t="shared" si="4"/>
        <v>841591.07665987499</v>
      </c>
      <c r="G39" s="12">
        <f t="shared" si="4"/>
        <v>24116720.510528475</v>
      </c>
    </row>
    <row r="40" spans="1:7" x14ac:dyDescent="0.2">
      <c r="A40" s="4" t="s">
        <v>18</v>
      </c>
      <c r="B40" s="16">
        <f t="shared" ref="B40:B42" si="5">B11*B17</f>
        <v>-92.375426441303205</v>
      </c>
      <c r="C40" s="16">
        <f t="shared" ref="C40:G40" si="6">C11*C17</f>
        <v>-78859.613447577765</v>
      </c>
      <c r="D40" s="16">
        <f t="shared" si="6"/>
        <v>214458.54849257044</v>
      </c>
      <c r="E40" s="16">
        <f t="shared" si="6"/>
        <v>480533.22289300169</v>
      </c>
      <c r="F40" s="16">
        <f t="shared" si="6"/>
        <v>827207.92049271625</v>
      </c>
      <c r="G40" s="12">
        <f t="shared" si="6"/>
        <v>23929402.974972002</v>
      </c>
    </row>
    <row r="41" spans="1:7" x14ac:dyDescent="0.2">
      <c r="A41" s="4" t="s">
        <v>19</v>
      </c>
      <c r="B41" s="16">
        <f t="shared" si="5"/>
        <v>17052138.547876611</v>
      </c>
      <c r="C41" s="16">
        <f t="shared" ref="C41:G41" si="7">C12*C18</f>
        <v>3547851.5825717724</v>
      </c>
      <c r="D41" s="16">
        <f t="shared" si="7"/>
        <v>75187.762886360666</v>
      </c>
      <c r="E41" s="16">
        <f t="shared" si="7"/>
        <v>163158.58110630617</v>
      </c>
      <c r="F41" s="16">
        <f t="shared" si="7"/>
        <v>294395.98794402689</v>
      </c>
      <c r="G41" s="12">
        <f t="shared" si="7"/>
        <v>9901613.443457868</v>
      </c>
    </row>
    <row r="42" spans="1:7" x14ac:dyDescent="0.2">
      <c r="A42" s="4" t="s">
        <v>20</v>
      </c>
      <c r="B42" s="16">
        <f t="shared" si="5"/>
        <v>20827376.132581446</v>
      </c>
      <c r="C42" s="16">
        <f t="shared" ref="C42:G42" si="8">C13*C19</f>
        <v>4518628.3344408525</v>
      </c>
      <c r="D42" s="16">
        <f t="shared" si="8"/>
        <v>103075.37987917263</v>
      </c>
      <c r="E42" s="16">
        <f t="shared" si="8"/>
        <v>217766.26286740589</v>
      </c>
      <c r="F42" s="16">
        <f t="shared" si="8"/>
        <v>386554.5540725899</v>
      </c>
      <c r="G42" s="12">
        <f t="shared" si="8"/>
        <v>11990684.589259265</v>
      </c>
    </row>
    <row r="43" spans="1:7" x14ac:dyDescent="0.2">
      <c r="A43" s="4"/>
      <c r="B43" s="16"/>
      <c r="C43" s="16"/>
      <c r="D43" s="16"/>
      <c r="E43" s="16"/>
      <c r="F43" s="16"/>
      <c r="G43" s="12"/>
    </row>
    <row r="44" spans="1:7" x14ac:dyDescent="0.2">
      <c r="A44" s="56" t="s">
        <v>242</v>
      </c>
      <c r="B44" s="5" t="s">
        <v>223</v>
      </c>
      <c r="C44" s="5" t="s">
        <v>223</v>
      </c>
      <c r="D44" s="5" t="s">
        <v>223</v>
      </c>
      <c r="E44" s="5" t="s">
        <v>223</v>
      </c>
      <c r="F44" s="16">
        <f>F11*F21</f>
        <v>1278.2999999999997</v>
      </c>
      <c r="G44" s="12">
        <f>G11*G21</f>
        <v>441744.89999999997</v>
      </c>
    </row>
    <row r="45" spans="1:7" x14ac:dyDescent="0.2">
      <c r="A45" s="4"/>
      <c r="B45" s="5"/>
      <c r="C45" s="5"/>
      <c r="D45" s="5"/>
      <c r="E45" s="5"/>
      <c r="F45" s="5"/>
      <c r="G45" s="15"/>
    </row>
    <row r="46" spans="1:7" x14ac:dyDescent="0.2">
      <c r="A46" s="8" t="s">
        <v>41</v>
      </c>
      <c r="B46" s="50"/>
      <c r="C46" s="50"/>
      <c r="D46" s="5"/>
      <c r="E46" s="5"/>
      <c r="F46" s="5"/>
      <c r="G46" s="15"/>
    </row>
    <row r="47" spans="1:7" x14ac:dyDescent="0.2">
      <c r="A47" s="4" t="s">
        <v>224</v>
      </c>
      <c r="B47" s="16">
        <f>B24*B12</f>
        <v>41951714.064251579</v>
      </c>
      <c r="C47" s="16">
        <f t="shared" ref="C47:G47" si="9">C24*C12</f>
        <v>14863623.066682115</v>
      </c>
      <c r="D47" s="16">
        <f t="shared" si="9"/>
        <v>149855.87311370159</v>
      </c>
      <c r="E47" s="16">
        <f t="shared" si="9"/>
        <v>339453.33324302442</v>
      </c>
      <c r="F47" s="16">
        <f t="shared" si="9"/>
        <v>845508.9278486839</v>
      </c>
      <c r="G47" s="12">
        <f t="shared" si="9"/>
        <v>54627662.692897432</v>
      </c>
    </row>
    <row r="48" spans="1:7" x14ac:dyDescent="0.2">
      <c r="A48" s="4"/>
      <c r="B48" s="5"/>
      <c r="C48" s="5"/>
      <c r="D48" s="16"/>
      <c r="E48" s="16"/>
      <c r="F48" s="16"/>
      <c r="G48" s="12"/>
    </row>
    <row r="49" spans="1:7" x14ac:dyDescent="0.2">
      <c r="A49" s="4" t="s">
        <v>19</v>
      </c>
      <c r="B49" s="16">
        <f>B26*B$12</f>
        <v>703888628.34478819</v>
      </c>
      <c r="C49" s="16">
        <f t="shared" ref="C49:G49" si="10">C26*C$12</f>
        <v>207542030.18245009</v>
      </c>
      <c r="D49" s="16">
        <f t="shared" si="10"/>
        <v>3100971.9370076903</v>
      </c>
      <c r="E49" s="16">
        <f t="shared" si="10"/>
        <v>7287076.6317143496</v>
      </c>
      <c r="F49" s="16">
        <f t="shared" si="10"/>
        <v>19594809.663393609</v>
      </c>
      <c r="G49" s="12">
        <f t="shared" si="10"/>
        <v>939023426.40466988</v>
      </c>
    </row>
    <row r="50" spans="1:7" x14ac:dyDescent="0.2">
      <c r="A50" s="4" t="s">
        <v>246</v>
      </c>
      <c r="B50" s="16">
        <f>B27*B$12</f>
        <v>995778117.58081579</v>
      </c>
      <c r="C50" s="16">
        <f t="shared" ref="C50:G50" si="11">C27*C$12</f>
        <v>454748937.9776262</v>
      </c>
      <c r="D50" s="16">
        <f t="shared" si="11"/>
        <v>6341159.8881413452</v>
      </c>
      <c r="E50" s="16">
        <f t="shared" si="11"/>
        <v>17728511.554937419</v>
      </c>
      <c r="F50" s="16">
        <f t="shared" si="11"/>
        <v>44746265.854302004</v>
      </c>
      <c r="G50" s="12">
        <f t="shared" si="11"/>
        <v>1995407340.6026759</v>
      </c>
    </row>
    <row r="51" spans="1:7" x14ac:dyDescent="0.2">
      <c r="A51" s="4" t="s">
        <v>35</v>
      </c>
      <c r="B51" s="29">
        <f>B28*B$12</f>
        <v>647140908.07439566</v>
      </c>
      <c r="C51" s="29">
        <f t="shared" ref="C51:G51" si="12">C28*C$12</f>
        <v>229802841.83992353</v>
      </c>
      <c r="D51" s="29">
        <f t="shared" si="12"/>
        <v>5034266.8076766832</v>
      </c>
      <c r="E51" s="29">
        <f t="shared" si="12"/>
        <v>13677293.180522531</v>
      </c>
      <c r="F51" s="29">
        <f t="shared" si="12"/>
        <v>36332877.482304364</v>
      </c>
      <c r="G51" s="31">
        <f t="shared" si="12"/>
        <v>1209443899.5337601</v>
      </c>
    </row>
    <row r="52" spans="1:7" x14ac:dyDescent="0.2">
      <c r="A52" s="4" t="s">
        <v>240</v>
      </c>
      <c r="B52" s="16">
        <f>SUM(B49:B51)+B47</f>
        <v>2388759368.0642509</v>
      </c>
      <c r="C52" s="16">
        <f t="shared" ref="C52:G52" si="13">SUM(C49:C51)+C47</f>
        <v>906957433.06668186</v>
      </c>
      <c r="D52" s="16">
        <f t="shared" si="13"/>
        <v>14626254.505939418</v>
      </c>
      <c r="E52" s="16">
        <f t="shared" si="13"/>
        <v>39032334.700417325</v>
      </c>
      <c r="F52" s="16">
        <f t="shared" si="13"/>
        <v>101519461.92784865</v>
      </c>
      <c r="G52" s="12">
        <f t="shared" si="13"/>
        <v>4198502329.2340031</v>
      </c>
    </row>
    <row r="53" spans="1:7" x14ac:dyDescent="0.2">
      <c r="A53" s="4"/>
      <c r="B53" s="16"/>
      <c r="C53" s="16"/>
      <c r="D53" s="16"/>
      <c r="E53" s="16"/>
      <c r="F53" s="16"/>
      <c r="G53" s="12"/>
    </row>
    <row r="54" spans="1:7" x14ac:dyDescent="0.2">
      <c r="A54" s="4" t="s">
        <v>225</v>
      </c>
      <c r="B54" s="16">
        <f>B31*B13</f>
        <v>0</v>
      </c>
      <c r="C54" s="16">
        <f t="shared" ref="C54:G54" si="14">C31*C13</f>
        <v>0</v>
      </c>
      <c r="D54" s="16">
        <f t="shared" si="14"/>
        <v>0</v>
      </c>
      <c r="E54" s="16">
        <f t="shared" si="14"/>
        <v>0</v>
      </c>
      <c r="F54" s="16">
        <f t="shared" si="14"/>
        <v>0</v>
      </c>
      <c r="G54" s="12">
        <f t="shared" si="14"/>
        <v>0</v>
      </c>
    </row>
    <row r="55" spans="1:7" x14ac:dyDescent="0.2">
      <c r="A55" s="4"/>
      <c r="B55" s="16"/>
      <c r="C55" s="16"/>
      <c r="D55" s="16"/>
      <c r="E55" s="16"/>
      <c r="F55" s="16"/>
      <c r="G55" s="12"/>
    </row>
    <row r="56" spans="1:7" x14ac:dyDescent="0.2">
      <c r="A56" s="4" t="s">
        <v>37</v>
      </c>
      <c r="B56" s="16">
        <f>B33*B$13</f>
        <v>852130365.0764575</v>
      </c>
      <c r="C56" s="16">
        <f t="shared" ref="C56:G56" si="15">C33*C$13</f>
        <v>247952987.18419406</v>
      </c>
      <c r="D56" s="16">
        <f t="shared" si="15"/>
        <v>3350672.9689839701</v>
      </c>
      <c r="E56" s="16">
        <f t="shared" si="15"/>
        <v>7200238.4010622995</v>
      </c>
      <c r="F56" s="16">
        <f t="shared" si="15"/>
        <v>21294301.394874424</v>
      </c>
      <c r="G56" s="12">
        <f t="shared" si="15"/>
        <v>1132018157.152128</v>
      </c>
    </row>
    <row r="57" spans="1:7" x14ac:dyDescent="0.2">
      <c r="A57" s="4" t="s">
        <v>247</v>
      </c>
      <c r="B57" s="16">
        <f>B34*B$13</f>
        <v>1133756942.6951733</v>
      </c>
      <c r="C57" s="16">
        <f t="shared" ref="C57:G57" si="16">C34*C$13</f>
        <v>481149742.84723157</v>
      </c>
      <c r="D57" s="16">
        <f t="shared" si="16"/>
        <v>5997886.1846876713</v>
      </c>
      <c r="E57" s="16">
        <f t="shared" si="16"/>
        <v>14933035.293843308</v>
      </c>
      <c r="F57" s="16">
        <f t="shared" si="16"/>
        <v>46790618.303217806</v>
      </c>
      <c r="G57" s="12">
        <f t="shared" si="16"/>
        <v>2160164614.2791624</v>
      </c>
    </row>
    <row r="58" spans="1:7" x14ac:dyDescent="0.2">
      <c r="A58" s="4" t="s">
        <v>38</v>
      </c>
      <c r="B58" s="29">
        <f>B35*B$13</f>
        <v>926276375.228369</v>
      </c>
      <c r="C58" s="29">
        <f t="shared" ref="C58:G58" si="17">C35*C$13</f>
        <v>345712777.9685744</v>
      </c>
      <c r="D58" s="29">
        <f t="shared" si="17"/>
        <v>5444884.6367109604</v>
      </c>
      <c r="E58" s="29">
        <f t="shared" si="17"/>
        <v>13626757.514711795</v>
      </c>
      <c r="F58" s="29">
        <f t="shared" si="17"/>
        <v>43785490.301907741</v>
      </c>
      <c r="G58" s="31">
        <f t="shared" si="17"/>
        <v>1727932638.2195857</v>
      </c>
    </row>
    <row r="59" spans="1:7" x14ac:dyDescent="0.2">
      <c r="A59" s="4" t="s">
        <v>241</v>
      </c>
      <c r="B59" s="16">
        <f>SUM(B56:B58)+B54</f>
        <v>2912163683</v>
      </c>
      <c r="C59" s="16">
        <f t="shared" ref="C59:G59" si="18">SUM(C56:C58)+C54</f>
        <v>1074815508</v>
      </c>
      <c r="D59" s="16">
        <f t="shared" si="18"/>
        <v>14793443.790382601</v>
      </c>
      <c r="E59" s="16">
        <f t="shared" si="18"/>
        <v>35760031.209617406</v>
      </c>
      <c r="F59" s="16">
        <f t="shared" si="18"/>
        <v>111870409.99999997</v>
      </c>
      <c r="G59" s="12">
        <f t="shared" si="18"/>
        <v>5020115409.650876</v>
      </c>
    </row>
    <row r="60" spans="1:7" x14ac:dyDescent="0.2">
      <c r="A60" s="4"/>
      <c r="B60" s="16"/>
      <c r="C60" s="16"/>
      <c r="D60" s="16"/>
      <c r="E60" s="16"/>
      <c r="F60" s="16"/>
      <c r="G60" s="12"/>
    </row>
    <row r="61" spans="1:7" x14ac:dyDescent="0.2">
      <c r="A61" s="4" t="s">
        <v>226</v>
      </c>
      <c r="B61" s="16">
        <f t="shared" ref="B61" si="19">B52+B59</f>
        <v>5300923051.0642509</v>
      </c>
      <c r="C61" s="16">
        <f t="shared" ref="C61:G61" si="20">C52+C59</f>
        <v>1981772941.0666819</v>
      </c>
      <c r="D61" s="16">
        <f t="shared" si="20"/>
        <v>29419698.296322018</v>
      </c>
      <c r="E61" s="16">
        <f t="shared" si="20"/>
        <v>74792365.910034731</v>
      </c>
      <c r="F61" s="16">
        <f t="shared" si="20"/>
        <v>213389871.92784864</v>
      </c>
      <c r="G61" s="12">
        <f t="shared" si="20"/>
        <v>9218617738.8848801</v>
      </c>
    </row>
    <row r="62" spans="1:7" x14ac:dyDescent="0.2">
      <c r="A62" s="4" t="s">
        <v>239</v>
      </c>
      <c r="B62" s="16">
        <f>B61-(B47+B54)</f>
        <v>5258971336.999999</v>
      </c>
      <c r="C62" s="16">
        <f t="shared" ref="C62:G62" si="21">C61-(C47+C54)</f>
        <v>1966909317.9999998</v>
      </c>
      <c r="D62" s="16">
        <f t="shared" si="21"/>
        <v>29269842.423208315</v>
      </c>
      <c r="E62" s="16">
        <f t="shared" si="21"/>
        <v>74452912.576791704</v>
      </c>
      <c r="F62" s="16">
        <f t="shared" si="21"/>
        <v>212544362.99999994</v>
      </c>
      <c r="G62" s="12">
        <f t="shared" si="21"/>
        <v>9163990076.1919823</v>
      </c>
    </row>
    <row r="63" spans="1:7" ht="13.5" thickBot="1" x14ac:dyDescent="0.25">
      <c r="A63" s="32"/>
      <c r="B63" s="33"/>
      <c r="C63" s="33"/>
      <c r="D63" s="33"/>
      <c r="E63" s="33"/>
      <c r="F63" s="33"/>
      <c r="G63" s="35"/>
    </row>
  </sheetData>
  <mergeCells count="2">
    <mergeCell ref="A1:G1"/>
    <mergeCell ref="A2:G2"/>
  </mergeCells>
  <printOptions horizontalCentered="1" verticalCentered="1"/>
  <pageMargins left="0.25" right="0.25" top="0.75" bottom="0.75" header="0.3" footer="0.3"/>
  <pageSetup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91"/>
  <sheetViews>
    <sheetView zoomScale="80" zoomScaleNormal="80" workbookViewId="0">
      <selection sqref="A1:H1"/>
    </sheetView>
  </sheetViews>
  <sheetFormatPr defaultColWidth="9.140625" defaultRowHeight="12.75" x14ac:dyDescent="0.2"/>
  <cols>
    <col min="1" max="1" width="51.7109375" style="1" customWidth="1"/>
    <col min="2" max="4" width="14.28515625" style="1" customWidth="1"/>
    <col min="5" max="5" width="17.7109375" style="1" customWidth="1"/>
    <col min="6" max="8" width="14.28515625" style="1" customWidth="1"/>
    <col min="9" max="16384" width="9.140625" style="1"/>
  </cols>
  <sheetData>
    <row r="1" spans="1:8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</row>
    <row r="2" spans="1:8" ht="15.75" thickBot="1" x14ac:dyDescent="0.25">
      <c r="A2" s="396" t="s">
        <v>230</v>
      </c>
      <c r="B2" s="396"/>
      <c r="C2" s="396"/>
      <c r="D2" s="396"/>
      <c r="E2" s="396"/>
      <c r="F2" s="396"/>
      <c r="G2" s="396"/>
      <c r="H2" s="396"/>
    </row>
    <row r="3" spans="1:8" x14ac:dyDescent="0.2">
      <c r="A3" s="2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/>
    </row>
    <row r="4" spans="1:8" ht="13.5" thickBo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</row>
    <row r="5" spans="1:8" x14ac:dyDescent="0.2">
      <c r="A5" s="4"/>
      <c r="B5" s="5"/>
      <c r="C5" s="5"/>
      <c r="D5" s="5"/>
      <c r="E5" s="5"/>
      <c r="F5" s="5"/>
      <c r="G5" s="6"/>
      <c r="H5" s="7"/>
    </row>
    <row r="6" spans="1:8" x14ac:dyDescent="0.2">
      <c r="A6" s="8" t="s">
        <v>245</v>
      </c>
      <c r="B6" s="5"/>
      <c r="C6" s="5"/>
      <c r="D6" s="5"/>
      <c r="E6" s="5"/>
      <c r="F6" s="5"/>
      <c r="G6" s="9"/>
      <c r="H6" s="7"/>
    </row>
    <row r="7" spans="1:8" x14ac:dyDescent="0.2">
      <c r="A7" s="4"/>
      <c r="B7" s="5"/>
      <c r="C7" s="5"/>
      <c r="D7" s="5"/>
      <c r="E7" s="5"/>
      <c r="F7" s="5"/>
      <c r="G7" s="9"/>
      <c r="H7" s="7"/>
    </row>
    <row r="8" spans="1:8" x14ac:dyDescent="0.2">
      <c r="A8" s="8" t="s">
        <v>9</v>
      </c>
      <c r="B8" s="10">
        <v>11389641.442999471</v>
      </c>
      <c r="C8" s="10">
        <v>387985.5378479588</v>
      </c>
      <c r="D8" s="10">
        <v>83456.436398048914</v>
      </c>
      <c r="E8" s="10">
        <v>4018.5827545204202</v>
      </c>
      <c r="F8" s="10">
        <v>3142333.9632021552</v>
      </c>
      <c r="G8" s="11">
        <v>152270.03679784478</v>
      </c>
      <c r="H8" s="12">
        <f>SUM(B8:G8)</f>
        <v>15159706</v>
      </c>
    </row>
    <row r="9" spans="1:8" x14ac:dyDescent="0.2">
      <c r="A9" s="4" t="s">
        <v>10</v>
      </c>
      <c r="B9" s="13">
        <v>6.8143562859806175E-2</v>
      </c>
      <c r="C9" s="13">
        <v>2.9969080123708174E-2</v>
      </c>
      <c r="D9" s="13">
        <v>2.5157290194954416E-2</v>
      </c>
      <c r="E9" s="13">
        <v>1.5096094711469788E-2</v>
      </c>
      <c r="F9" s="13">
        <v>9.3243414318203606E-3</v>
      </c>
      <c r="G9" s="14">
        <v>7.5010380611143582E-3</v>
      </c>
      <c r="H9" s="15"/>
    </row>
    <row r="10" spans="1:8" x14ac:dyDescent="0.2">
      <c r="A10" s="4" t="s">
        <v>11</v>
      </c>
      <c r="B10" s="16">
        <f t="shared" ref="B10:G10" si="0">B8*B9</f>
        <v>776130.74762168794</v>
      </c>
      <c r="C10" s="16">
        <f t="shared" si="0"/>
        <v>11627.569670605488</v>
      </c>
      <c r="D10" s="16">
        <f t="shared" si="0"/>
        <v>2099.5377891024727</v>
      </c>
      <c r="E10" s="16">
        <f t="shared" si="0"/>
        <v>60.664905868119412</v>
      </c>
      <c r="F10" s="16">
        <f t="shared" si="0"/>
        <v>29300.194765702134</v>
      </c>
      <c r="G10" s="17">
        <f t="shared" si="0"/>
        <v>1142.1833415879175</v>
      </c>
      <c r="H10" s="12">
        <f>SUM(B10:G10)</f>
        <v>820360.89809455408</v>
      </c>
    </row>
    <row r="11" spans="1:8" x14ac:dyDescent="0.2">
      <c r="A11" s="4"/>
      <c r="B11" s="5"/>
      <c r="C11" s="5"/>
      <c r="D11" s="5"/>
      <c r="E11" s="5"/>
      <c r="F11" s="5"/>
      <c r="G11" s="9"/>
      <c r="H11" s="15"/>
    </row>
    <row r="12" spans="1:8" x14ac:dyDescent="0.2">
      <c r="A12" s="8" t="s">
        <v>12</v>
      </c>
      <c r="B12" s="5"/>
      <c r="C12" s="5"/>
      <c r="D12" s="5"/>
      <c r="E12" s="5"/>
      <c r="F12" s="5"/>
      <c r="G12" s="9"/>
      <c r="H12" s="15"/>
    </row>
    <row r="13" spans="1:8" x14ac:dyDescent="0.2">
      <c r="A13" s="4" t="s">
        <v>13</v>
      </c>
      <c r="B13" s="18">
        <f>B15+B14</f>
        <v>4078361171.3426385</v>
      </c>
      <c r="C13" s="18">
        <f t="shared" ref="C13:G13" si="1">C15+C14</f>
        <v>227906828.90062082</v>
      </c>
      <c r="D13" s="18">
        <f t="shared" si="1"/>
        <v>31832820.757840957</v>
      </c>
      <c r="E13" s="18">
        <f t="shared" si="1"/>
        <v>2499948.9988995846</v>
      </c>
      <c r="F13" s="18">
        <f t="shared" si="1"/>
        <v>852515652.01372516</v>
      </c>
      <c r="G13" s="17">
        <f t="shared" si="1"/>
        <v>65854914.986274868</v>
      </c>
      <c r="H13" s="12">
        <f>SUM(B13:G13)</f>
        <v>5258971337</v>
      </c>
    </row>
    <row r="14" spans="1:8" x14ac:dyDescent="0.2">
      <c r="A14" s="4" t="s">
        <v>14</v>
      </c>
      <c r="B14" s="10">
        <v>1813672052.723958</v>
      </c>
      <c r="C14" s="10">
        <v>108121192.91334271</v>
      </c>
      <c r="D14" s="10">
        <v>14722847.069480043</v>
      </c>
      <c r="E14" s="10">
        <v>1141068.2932193961</v>
      </c>
      <c r="F14" s="10">
        <v>378635896.75474674</v>
      </c>
      <c r="G14" s="11">
        <v>30514596.245253351</v>
      </c>
      <c r="H14" s="12">
        <f t="shared" ref="H14:H15" si="2">SUM(B14:G14)</f>
        <v>2346807654.0000005</v>
      </c>
    </row>
    <row r="15" spans="1:8" x14ac:dyDescent="0.2">
      <c r="A15" s="4" t="s">
        <v>15</v>
      </c>
      <c r="B15" s="10">
        <v>2264689118.6186805</v>
      </c>
      <c r="C15" s="10">
        <v>119785635.98727809</v>
      </c>
      <c r="D15" s="10">
        <v>17109973.688360915</v>
      </c>
      <c r="E15" s="10">
        <v>1358880.7056801885</v>
      </c>
      <c r="F15" s="10">
        <v>473879755.25897843</v>
      </c>
      <c r="G15" s="11">
        <v>35340318.741021521</v>
      </c>
      <c r="H15" s="12">
        <f t="shared" si="2"/>
        <v>2912163682.9999995</v>
      </c>
    </row>
    <row r="16" spans="1:8" x14ac:dyDescent="0.2">
      <c r="A16" s="4"/>
      <c r="B16" s="5"/>
      <c r="C16" s="5"/>
      <c r="D16" s="5"/>
      <c r="E16" s="5"/>
      <c r="F16" s="5"/>
      <c r="G16" s="9"/>
      <c r="H16" s="15"/>
    </row>
    <row r="17" spans="1:8" x14ac:dyDescent="0.2">
      <c r="A17" s="8" t="s">
        <v>16</v>
      </c>
      <c r="B17" s="5"/>
      <c r="C17" s="5"/>
      <c r="D17" s="5"/>
      <c r="E17" s="5"/>
      <c r="F17" s="5"/>
      <c r="G17" s="9"/>
      <c r="H17" s="15"/>
    </row>
    <row r="18" spans="1:8" x14ac:dyDescent="0.2">
      <c r="A18" s="4" t="s">
        <v>17</v>
      </c>
      <c r="B18" s="19">
        <v>8.2593773065255307E-3</v>
      </c>
      <c r="C18" s="19">
        <v>6.9621515336497613E-3</v>
      </c>
      <c r="D18" s="19">
        <v>7.9600515517802527E-3</v>
      </c>
      <c r="E18" s="19">
        <v>6.6082261068645407E-3</v>
      </c>
      <c r="F18" s="19">
        <v>7.1817434997921903E-3</v>
      </c>
      <c r="G18" s="20">
        <v>5.99102627665642E-3</v>
      </c>
      <c r="H18" s="15"/>
    </row>
    <row r="19" spans="1:8" x14ac:dyDescent="0.2">
      <c r="A19" s="4" t="s">
        <v>18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20">
        <v>0</v>
      </c>
      <c r="H19" s="15"/>
    </row>
    <row r="20" spans="1:8" x14ac:dyDescent="0.2">
      <c r="A20" s="4" t="s">
        <v>19</v>
      </c>
      <c r="B20" s="19">
        <v>7.5742750071383525E-3</v>
      </c>
      <c r="C20" s="19">
        <v>6.4830333686677665E-3</v>
      </c>
      <c r="D20" s="19">
        <v>7.2325085905053542E-3</v>
      </c>
      <c r="E20" s="19">
        <v>6.0030585867854201E-3</v>
      </c>
      <c r="F20" s="19">
        <v>6.1783517695289643E-3</v>
      </c>
      <c r="G20" s="20">
        <v>5.2845387343977979E-3</v>
      </c>
      <c r="H20" s="15"/>
    </row>
    <row r="21" spans="1:8" x14ac:dyDescent="0.2">
      <c r="A21" s="4" t="s">
        <v>20</v>
      </c>
      <c r="B21" s="19">
        <v>7.3497427895984563E-3</v>
      </c>
      <c r="C21" s="19">
        <v>6.2069204915550444E-3</v>
      </c>
      <c r="D21" s="19">
        <v>7.3613776979474356E-3</v>
      </c>
      <c r="E21" s="19">
        <v>6.1836326361099916E-3</v>
      </c>
      <c r="F21" s="19">
        <v>6.5673227576489648E-3</v>
      </c>
      <c r="G21" s="20">
        <v>5.4475058992961905E-3</v>
      </c>
      <c r="H21" s="15"/>
    </row>
    <row r="22" spans="1:8" x14ac:dyDescent="0.2">
      <c r="A22" s="4"/>
      <c r="B22" s="5"/>
      <c r="C22" s="5"/>
      <c r="D22" s="5"/>
      <c r="E22" s="5"/>
      <c r="F22" s="5"/>
      <c r="G22" s="9"/>
      <c r="H22" s="15"/>
    </row>
    <row r="23" spans="1:8" x14ac:dyDescent="0.2">
      <c r="A23" s="8" t="s">
        <v>21</v>
      </c>
      <c r="B23" s="5"/>
      <c r="C23" s="5"/>
      <c r="D23" s="5"/>
      <c r="E23" s="5"/>
      <c r="F23" s="5"/>
      <c r="G23" s="9"/>
      <c r="H23" s="15"/>
    </row>
    <row r="24" spans="1:8" x14ac:dyDescent="0.2">
      <c r="A24" s="4" t="s">
        <v>22</v>
      </c>
      <c r="B24" s="19">
        <v>1.5581209652347024E-3</v>
      </c>
      <c r="C24" s="19">
        <v>5.0503306161137465E-5</v>
      </c>
      <c r="D24" s="19">
        <v>6.4746480416392018E-5</v>
      </c>
      <c r="E24" s="19">
        <v>7.728224772239961E-5</v>
      </c>
      <c r="F24" s="19">
        <v>6.3698994107961638E-5</v>
      </c>
      <c r="G24" s="20">
        <v>4.1578026381017922E-5</v>
      </c>
      <c r="H24" s="15"/>
    </row>
    <row r="25" spans="1:8" x14ac:dyDescent="0.2">
      <c r="A25" s="4"/>
      <c r="B25" s="21"/>
      <c r="C25" s="21"/>
      <c r="D25" s="21"/>
      <c r="E25" s="21"/>
      <c r="F25" s="21"/>
      <c r="G25" s="22"/>
      <c r="H25" s="15"/>
    </row>
    <row r="26" spans="1:8" x14ac:dyDescent="0.2">
      <c r="A26" s="4" t="s">
        <v>23</v>
      </c>
      <c r="B26" s="19">
        <v>0.51298794390813451</v>
      </c>
      <c r="C26" s="19">
        <v>0.36229224437546265</v>
      </c>
      <c r="D26" s="19">
        <v>0.53683592887553566</v>
      </c>
      <c r="E26" s="19">
        <v>0.36358766578651858</v>
      </c>
      <c r="F26" s="19">
        <v>0.63954918662068627</v>
      </c>
      <c r="G26" s="20">
        <v>0.43694668084467975</v>
      </c>
      <c r="H26" s="15"/>
    </row>
    <row r="27" spans="1:8" x14ac:dyDescent="0.2">
      <c r="A27" s="4" t="s">
        <v>24</v>
      </c>
      <c r="B27" s="19">
        <v>0.10464171717764266</v>
      </c>
      <c r="C27" s="19">
        <v>9.7340317604999199E-2</v>
      </c>
      <c r="D27" s="19">
        <v>0.11690619214946282</v>
      </c>
      <c r="E27" s="19">
        <v>9.8716956508543521E-2</v>
      </c>
      <c r="F27" s="19">
        <v>0.11394931569902909</v>
      </c>
      <c r="G27" s="20">
        <v>0.10474345824108081</v>
      </c>
      <c r="H27" s="15"/>
    </row>
    <row r="28" spans="1:8" x14ac:dyDescent="0.2">
      <c r="A28" s="4" t="s">
        <v>25</v>
      </c>
      <c r="B28" s="19">
        <v>0.16196613221351117</v>
      </c>
      <c r="C28" s="19">
        <v>0.18444038499977242</v>
      </c>
      <c r="D28" s="19">
        <v>0.17702746112824569</v>
      </c>
      <c r="E28" s="19">
        <v>0.18816580169352637</v>
      </c>
      <c r="F28" s="19">
        <v>0.14933742360103772</v>
      </c>
      <c r="G28" s="20">
        <v>0.18250213541147992</v>
      </c>
      <c r="H28" s="15"/>
    </row>
    <row r="29" spans="1:8" x14ac:dyDescent="0.2">
      <c r="A29" s="4" t="s">
        <v>26</v>
      </c>
      <c r="B29" s="19">
        <v>0.15792945010291207</v>
      </c>
      <c r="C29" s="19">
        <v>0.2535424195872501</v>
      </c>
      <c r="D29" s="19">
        <v>0.14456821762197999</v>
      </c>
      <c r="E29" s="19">
        <v>0.2631453154875717</v>
      </c>
      <c r="F29" s="19">
        <v>8.9258370726347236E-2</v>
      </c>
      <c r="G29" s="20">
        <v>0.2129387027739913</v>
      </c>
      <c r="H29" s="15"/>
    </row>
    <row r="30" spans="1:8" x14ac:dyDescent="0.2">
      <c r="A30" s="4" t="s">
        <v>27</v>
      </c>
      <c r="B30" s="23">
        <v>6.2474756597799483E-2</v>
      </c>
      <c r="C30" s="23">
        <v>0.10238463343251569</v>
      </c>
      <c r="D30" s="23">
        <v>2.4662200224775908E-2</v>
      </c>
      <c r="E30" s="23">
        <v>8.6384260523839893E-2</v>
      </c>
      <c r="F30" s="23">
        <v>7.9057033528995586E-3</v>
      </c>
      <c r="G30" s="24">
        <v>6.2869022728768237E-2</v>
      </c>
      <c r="H30" s="15"/>
    </row>
    <row r="31" spans="1:8" x14ac:dyDescent="0.2">
      <c r="A31" s="4"/>
      <c r="B31" s="25">
        <f>SUM(B26:B30)</f>
        <v>0.99999999999999989</v>
      </c>
      <c r="C31" s="25">
        <f t="shared" ref="C31:G31" si="3">SUM(C26:C30)</f>
        <v>1</v>
      </c>
      <c r="D31" s="25">
        <f t="shared" si="3"/>
        <v>1</v>
      </c>
      <c r="E31" s="25">
        <f t="shared" si="3"/>
        <v>1</v>
      </c>
      <c r="F31" s="25">
        <f t="shared" si="3"/>
        <v>0.99999999999999989</v>
      </c>
      <c r="G31" s="26">
        <f t="shared" si="3"/>
        <v>1</v>
      </c>
      <c r="H31" s="15"/>
    </row>
    <row r="32" spans="1:8" x14ac:dyDescent="0.2">
      <c r="A32" s="4"/>
      <c r="B32" s="5"/>
      <c r="C32" s="5"/>
      <c r="D32" s="5"/>
      <c r="E32" s="5"/>
      <c r="F32" s="5"/>
      <c r="G32" s="9"/>
      <c r="H32" s="15"/>
    </row>
    <row r="33" spans="1:8" x14ac:dyDescent="0.2">
      <c r="A33" s="4" t="s">
        <v>28</v>
      </c>
      <c r="B33" s="19">
        <v>2.5139148631017558E-3</v>
      </c>
      <c r="C33" s="19">
        <v>6.0880137931962123E-5</v>
      </c>
      <c r="D33" s="19">
        <v>9.9082775663185277E-5</v>
      </c>
      <c r="E33" s="19">
        <v>3.1817871937272978E-5</v>
      </c>
      <c r="F33" s="19">
        <v>1.1068899396374018E-4</v>
      </c>
      <c r="G33" s="20">
        <v>7.5390194657530351E-5</v>
      </c>
      <c r="H33" s="15"/>
    </row>
    <row r="34" spans="1:8" x14ac:dyDescent="0.2">
      <c r="A34" s="4"/>
      <c r="B34" s="21"/>
      <c r="C34" s="21"/>
      <c r="D34" s="21"/>
      <c r="E34" s="21"/>
      <c r="F34" s="21"/>
      <c r="G34" s="22"/>
      <c r="H34" s="15"/>
    </row>
    <row r="35" spans="1:8" x14ac:dyDescent="0.2">
      <c r="A35" s="4" t="s">
        <v>29</v>
      </c>
      <c r="B35" s="19">
        <v>0.60528454782148999</v>
      </c>
      <c r="C35" s="19">
        <v>0.45462931335469731</v>
      </c>
      <c r="D35" s="19">
        <v>0.6475198031826922</v>
      </c>
      <c r="E35" s="19">
        <v>0.44179391015916802</v>
      </c>
      <c r="F35" s="19">
        <v>0.74576484450847347</v>
      </c>
      <c r="G35" s="20">
        <v>0.54668165641964217</v>
      </c>
      <c r="H35" s="15"/>
    </row>
    <row r="36" spans="1:8" x14ac:dyDescent="0.2">
      <c r="A36" s="4" t="s">
        <v>30</v>
      </c>
      <c r="B36" s="19">
        <v>0.10484480117306119</v>
      </c>
      <c r="C36" s="19">
        <v>0.11416807098396423</v>
      </c>
      <c r="D36" s="19">
        <v>0.11470002192655337</v>
      </c>
      <c r="E36" s="19">
        <v>0.11707251158130368</v>
      </c>
      <c r="F36" s="19">
        <v>9.8168659431461094E-2</v>
      </c>
      <c r="G36" s="20">
        <v>0.11065736239102794</v>
      </c>
      <c r="H36" s="15"/>
    </row>
    <row r="37" spans="1:8" x14ac:dyDescent="0.2">
      <c r="A37" s="4" t="s">
        <v>31</v>
      </c>
      <c r="B37" s="19">
        <v>0.14247165440056364</v>
      </c>
      <c r="C37" s="19">
        <v>0.19318705389973298</v>
      </c>
      <c r="D37" s="19">
        <v>0.14567881837885333</v>
      </c>
      <c r="E37" s="19">
        <v>0.20536003385794449</v>
      </c>
      <c r="F37" s="19">
        <v>0.10666948185819752</v>
      </c>
      <c r="G37" s="20">
        <v>0.16733331974591345</v>
      </c>
      <c r="H37" s="15"/>
    </row>
    <row r="38" spans="1:8" x14ac:dyDescent="0.2">
      <c r="A38" s="4" t="s">
        <v>32</v>
      </c>
      <c r="B38" s="19">
        <v>0.10843100748900295</v>
      </c>
      <c r="C38" s="19">
        <v>0.18764705308763271</v>
      </c>
      <c r="D38" s="19">
        <v>8.3196801820637503E-2</v>
      </c>
      <c r="E38" s="19">
        <v>0.20126227924135764</v>
      </c>
      <c r="F38" s="19">
        <v>4.6120857426211484E-2</v>
      </c>
      <c r="G38" s="20">
        <v>0.14660870171298182</v>
      </c>
      <c r="H38" s="15"/>
    </row>
    <row r="39" spans="1:8" x14ac:dyDescent="0.2">
      <c r="A39" s="4" t="s">
        <v>33</v>
      </c>
      <c r="B39" s="23">
        <v>3.8967989115882416E-2</v>
      </c>
      <c r="C39" s="23">
        <v>5.0368508673972752E-2</v>
      </c>
      <c r="D39" s="23">
        <v>8.9045546912635293E-3</v>
      </c>
      <c r="E39" s="23">
        <v>3.4511265160226089E-2</v>
      </c>
      <c r="F39" s="23">
        <v>3.2761567756565339E-3</v>
      </c>
      <c r="G39" s="24">
        <v>2.8718959730434868E-2</v>
      </c>
      <c r="H39" s="15"/>
    </row>
    <row r="40" spans="1:8" x14ac:dyDescent="0.2">
      <c r="A40" s="4"/>
      <c r="B40" s="25">
        <f>SUM(B35:B39)</f>
        <v>1.0000000000000002</v>
      </c>
      <c r="C40" s="25">
        <f t="shared" ref="C40:G40" si="4">SUM(C35:C39)</f>
        <v>1</v>
      </c>
      <c r="D40" s="25">
        <f t="shared" si="4"/>
        <v>0.99999999999999989</v>
      </c>
      <c r="E40" s="25">
        <f t="shared" si="4"/>
        <v>0.99999999999999989</v>
      </c>
      <c r="F40" s="25">
        <f t="shared" si="4"/>
        <v>1.0000000000000002</v>
      </c>
      <c r="G40" s="26">
        <f t="shared" si="4"/>
        <v>1.0000000000000002</v>
      </c>
      <c r="H40" s="15"/>
    </row>
    <row r="41" spans="1:8" x14ac:dyDescent="0.2">
      <c r="A41" s="4"/>
      <c r="B41" s="25"/>
      <c r="C41" s="25"/>
      <c r="D41" s="25"/>
      <c r="E41" s="25"/>
      <c r="F41" s="25"/>
      <c r="G41" s="26"/>
      <c r="H41" s="15"/>
    </row>
    <row r="42" spans="1:8" x14ac:dyDescent="0.2">
      <c r="A42" s="27" t="s">
        <v>34</v>
      </c>
      <c r="B42" s="25"/>
      <c r="C42" s="25"/>
      <c r="D42" s="25"/>
      <c r="E42" s="25"/>
      <c r="F42" s="25"/>
      <c r="G42" s="26"/>
      <c r="H42" s="15"/>
    </row>
    <row r="43" spans="1:8" x14ac:dyDescent="0.2">
      <c r="A43" s="4" t="s">
        <v>19</v>
      </c>
      <c r="B43" s="19">
        <v>0.30460636953616355</v>
      </c>
      <c r="C43" s="19">
        <v>0.30290085532777872</v>
      </c>
      <c r="D43" s="19">
        <v>0.29901573666744913</v>
      </c>
      <c r="E43" s="19">
        <v>0.28826730519282012</v>
      </c>
      <c r="F43" s="19">
        <v>0.27850145264796777</v>
      </c>
      <c r="G43" s="20">
        <v>0.27857567045607456</v>
      </c>
      <c r="H43" s="15"/>
    </row>
    <row r="44" spans="1:8" x14ac:dyDescent="0.2">
      <c r="A44" s="4" t="s">
        <v>246</v>
      </c>
      <c r="B44" s="19">
        <v>0.41862360046814856</v>
      </c>
      <c r="C44" s="19">
        <v>0.43406436452042146</v>
      </c>
      <c r="D44" s="19">
        <v>0.42824960054035111</v>
      </c>
      <c r="E44" s="19">
        <v>0.44160180851095354</v>
      </c>
      <c r="F44" s="19">
        <v>0.44663847027467452</v>
      </c>
      <c r="G44" s="20">
        <v>0.44825521799920176</v>
      </c>
      <c r="H44" s="15"/>
    </row>
    <row r="45" spans="1:8" x14ac:dyDescent="0.2">
      <c r="A45" s="4" t="s">
        <v>35</v>
      </c>
      <c r="B45" s="23">
        <v>0.27677002999568789</v>
      </c>
      <c r="C45" s="23">
        <v>0.26303478015179982</v>
      </c>
      <c r="D45" s="23">
        <v>0.27273466279219971</v>
      </c>
      <c r="E45" s="23">
        <v>0.27013088629622628</v>
      </c>
      <c r="F45" s="23">
        <v>0.27486007707735771</v>
      </c>
      <c r="G45" s="24">
        <v>0.27316911154472368</v>
      </c>
      <c r="H45" s="15"/>
    </row>
    <row r="46" spans="1:8" x14ac:dyDescent="0.2">
      <c r="A46" s="4" t="s">
        <v>36</v>
      </c>
      <c r="B46" s="28">
        <f t="shared" ref="B46:G46" si="5">SUM(B43:B45)</f>
        <v>1</v>
      </c>
      <c r="C46" s="28">
        <f t="shared" si="5"/>
        <v>1</v>
      </c>
      <c r="D46" s="28">
        <f t="shared" si="5"/>
        <v>0.99999999999999989</v>
      </c>
      <c r="E46" s="28">
        <f t="shared" si="5"/>
        <v>0.99999999999999989</v>
      </c>
      <c r="F46" s="28">
        <f t="shared" si="5"/>
        <v>1</v>
      </c>
      <c r="G46" s="26">
        <f t="shared" si="5"/>
        <v>1</v>
      </c>
      <c r="H46" s="15"/>
    </row>
    <row r="47" spans="1:8" x14ac:dyDescent="0.2">
      <c r="A47" s="4"/>
      <c r="B47" s="19"/>
      <c r="C47" s="19"/>
      <c r="D47" s="19"/>
      <c r="E47" s="19"/>
      <c r="F47" s="19"/>
      <c r="G47" s="26"/>
      <c r="H47" s="15"/>
    </row>
    <row r="48" spans="1:8" x14ac:dyDescent="0.2">
      <c r="A48" s="4" t="s">
        <v>37</v>
      </c>
      <c r="B48" s="19">
        <v>0.29730841657226814</v>
      </c>
      <c r="C48" s="19">
        <v>0.2798092236920301</v>
      </c>
      <c r="D48" s="19">
        <v>0.2942708999770135</v>
      </c>
      <c r="E48" s="19">
        <v>0.27753689463751041</v>
      </c>
      <c r="F48" s="19">
        <v>0.27574295755372613</v>
      </c>
      <c r="G48" s="20">
        <v>0.26091986654017774</v>
      </c>
      <c r="H48" s="15"/>
    </row>
    <row r="49" spans="1:8" x14ac:dyDescent="0.2">
      <c r="A49" s="4" t="s">
        <v>247</v>
      </c>
      <c r="B49" s="19">
        <v>0.38553416114035233</v>
      </c>
      <c r="C49" s="19">
        <v>0.39435829369456399</v>
      </c>
      <c r="D49" s="19">
        <v>0.39273894870520515</v>
      </c>
      <c r="E49" s="19">
        <v>0.39862939741362718</v>
      </c>
      <c r="F49" s="19">
        <v>0.40487596217640559</v>
      </c>
      <c r="G49" s="20">
        <v>0.40405689180156662</v>
      </c>
      <c r="H49" s="15"/>
    </row>
    <row r="50" spans="1:8" x14ac:dyDescent="0.2">
      <c r="A50" s="4" t="s">
        <v>38</v>
      </c>
      <c r="B50" s="23">
        <v>0.31715742228737953</v>
      </c>
      <c r="C50" s="23">
        <v>0.32583248261340592</v>
      </c>
      <c r="D50" s="23">
        <v>0.31299015131778141</v>
      </c>
      <c r="E50" s="23">
        <v>0.32383370794886251</v>
      </c>
      <c r="F50" s="23">
        <v>0.31938108026986817</v>
      </c>
      <c r="G50" s="24">
        <v>0.33502324165825564</v>
      </c>
      <c r="H50" s="15"/>
    </row>
    <row r="51" spans="1:8" x14ac:dyDescent="0.2">
      <c r="A51" s="4" t="s">
        <v>39</v>
      </c>
      <c r="B51" s="28">
        <f t="shared" ref="B51:G51" si="6">SUM(B48:B50)</f>
        <v>1</v>
      </c>
      <c r="C51" s="28">
        <f t="shared" si="6"/>
        <v>1</v>
      </c>
      <c r="D51" s="28">
        <f t="shared" si="6"/>
        <v>1</v>
      </c>
      <c r="E51" s="28">
        <f t="shared" si="6"/>
        <v>1</v>
      </c>
      <c r="F51" s="28">
        <f t="shared" si="6"/>
        <v>1</v>
      </c>
      <c r="G51" s="26">
        <f t="shared" si="6"/>
        <v>1</v>
      </c>
      <c r="H51" s="15"/>
    </row>
    <row r="52" spans="1:8" x14ac:dyDescent="0.2">
      <c r="A52" s="4"/>
      <c r="B52" s="5"/>
      <c r="C52" s="5"/>
      <c r="D52" s="5"/>
      <c r="E52" s="5"/>
      <c r="F52" s="5"/>
      <c r="G52" s="9"/>
      <c r="H52" s="15"/>
    </row>
    <row r="53" spans="1:8" x14ac:dyDescent="0.2">
      <c r="A53" s="8" t="s">
        <v>40</v>
      </c>
      <c r="B53" s="5"/>
      <c r="C53" s="5"/>
      <c r="D53" s="5"/>
      <c r="E53" s="5"/>
      <c r="F53" s="5"/>
      <c r="G53" s="9"/>
      <c r="H53" s="15"/>
    </row>
    <row r="54" spans="1:8" x14ac:dyDescent="0.2">
      <c r="A54" s="4" t="s">
        <v>17</v>
      </c>
      <c r="B54" s="16">
        <f t="shared" ref="B54:G54" si="7">B13*B18</f>
        <v>33684723.706402272</v>
      </c>
      <c r="C54" s="16">
        <f t="shared" si="7"/>
        <v>1586721.878359711</v>
      </c>
      <c r="D54" s="16">
        <f t="shared" si="7"/>
        <v>253390.89427099455</v>
      </c>
      <c r="E54" s="16">
        <f t="shared" si="7"/>
        <v>16520.228240358108</v>
      </c>
      <c r="F54" s="16">
        <f t="shared" si="7"/>
        <v>6122548.7423206717</v>
      </c>
      <c r="G54" s="17">
        <f t="shared" si="7"/>
        <v>394538.52612974739</v>
      </c>
      <c r="H54" s="12">
        <f>SUM(B54:G54)</f>
        <v>42058443.975723751</v>
      </c>
    </row>
    <row r="55" spans="1:8" x14ac:dyDescent="0.2">
      <c r="A55" s="4" t="s">
        <v>18</v>
      </c>
      <c r="B55" s="16">
        <f t="shared" ref="B55:G57" si="8">B13*B19</f>
        <v>0</v>
      </c>
      <c r="C55" s="16">
        <f t="shared" si="8"/>
        <v>0</v>
      </c>
      <c r="D55" s="16">
        <f t="shared" si="8"/>
        <v>0</v>
      </c>
      <c r="E55" s="16">
        <f t="shared" si="8"/>
        <v>0</v>
      </c>
      <c r="F55" s="16">
        <f t="shared" si="8"/>
        <v>0</v>
      </c>
      <c r="G55" s="17">
        <f t="shared" si="8"/>
        <v>0</v>
      </c>
      <c r="H55" s="12">
        <f t="shared" ref="H55:H57" si="9">SUM(B55:G55)</f>
        <v>0</v>
      </c>
    </row>
    <row r="56" spans="1:8" x14ac:dyDescent="0.2">
      <c r="A56" s="4" t="s">
        <v>19</v>
      </c>
      <c r="B56" s="16">
        <f t="shared" si="8"/>
        <v>13737250.900092388</v>
      </c>
      <c r="C56" s="16">
        <f t="shared" si="8"/>
        <v>700953.30151736562</v>
      </c>
      <c r="D56" s="16">
        <f t="shared" si="8"/>
        <v>106483.11790671099</v>
      </c>
      <c r="E56" s="16">
        <f t="shared" si="8"/>
        <v>6849.89981571928</v>
      </c>
      <c r="F56" s="16">
        <f t="shared" si="8"/>
        <v>2339345.7627218757</v>
      </c>
      <c r="G56" s="17">
        <f t="shared" si="8"/>
        <v>161255.56582255094</v>
      </c>
      <c r="H56" s="12">
        <f t="shared" si="9"/>
        <v>17052138.547876608</v>
      </c>
    </row>
    <row r="57" spans="1:8" x14ac:dyDescent="0.2">
      <c r="A57" s="4" t="s">
        <v>20</v>
      </c>
      <c r="B57" s="16">
        <f t="shared" si="8"/>
        <v>16644882.52024973</v>
      </c>
      <c r="C57" s="16">
        <f t="shared" si="8"/>
        <v>743499.91860338976</v>
      </c>
      <c r="D57" s="16">
        <f t="shared" si="8"/>
        <v>125952.97872196746</v>
      </c>
      <c r="E57" s="16">
        <f t="shared" si="8"/>
        <v>8402.8190802241897</v>
      </c>
      <c r="F57" s="16">
        <f t="shared" si="8"/>
        <v>3112121.3011014108</v>
      </c>
      <c r="G57" s="17">
        <f t="shared" si="8"/>
        <v>192516.59482472244</v>
      </c>
      <c r="H57" s="12">
        <f t="shared" si="9"/>
        <v>20827376.132581443</v>
      </c>
    </row>
    <row r="58" spans="1:8" x14ac:dyDescent="0.2">
      <c r="A58" s="4"/>
      <c r="B58" s="5"/>
      <c r="C58" s="5"/>
      <c r="D58" s="5"/>
      <c r="E58" s="5"/>
      <c r="F58" s="5"/>
      <c r="G58" s="9"/>
      <c r="H58" s="15"/>
    </row>
    <row r="59" spans="1:8" x14ac:dyDescent="0.2">
      <c r="A59" s="8" t="s">
        <v>41</v>
      </c>
      <c r="B59" s="5"/>
      <c r="C59" s="5"/>
      <c r="D59" s="5"/>
      <c r="E59" s="5"/>
      <c r="F59" s="5"/>
      <c r="G59" s="9"/>
      <c r="H59" s="15"/>
    </row>
    <row r="60" spans="1:8" x14ac:dyDescent="0.2">
      <c r="A60" s="4" t="s">
        <v>22</v>
      </c>
      <c r="B60" s="16">
        <f t="shared" ref="B60:G60" si="10">B24*B14</f>
        <v>2825920.4494094574</v>
      </c>
      <c r="C60" s="16">
        <f t="shared" si="10"/>
        <v>5460.4777082099536</v>
      </c>
      <c r="D60" s="16">
        <f t="shared" si="10"/>
        <v>953.25252945762418</v>
      </c>
      <c r="E60" s="16">
        <f t="shared" si="10"/>
        <v>88.184322504757091</v>
      </c>
      <c r="F60" s="16">
        <f t="shared" si="10"/>
        <v>24118.725756443382</v>
      </c>
      <c r="G60" s="17">
        <f t="shared" si="10"/>
        <v>1268.7366876912542</v>
      </c>
      <c r="H60" s="12">
        <f>SUM(B60:G60)</f>
        <v>2857809.8264137646</v>
      </c>
    </row>
    <row r="61" spans="1:8" x14ac:dyDescent="0.2">
      <c r="A61" s="4"/>
      <c r="B61" s="16"/>
      <c r="C61" s="16"/>
      <c r="D61" s="16"/>
      <c r="E61" s="16"/>
      <c r="F61" s="16"/>
      <c r="G61" s="17"/>
      <c r="H61" s="12"/>
    </row>
    <row r="62" spans="1:8" x14ac:dyDescent="0.2">
      <c r="A62" s="4" t="s">
        <v>23</v>
      </c>
      <c r="B62" s="16">
        <f t="shared" ref="B62:G66" si="11">B$14*B26</f>
        <v>930391897.2505089</v>
      </c>
      <c r="C62" s="16">
        <f t="shared" si="11"/>
        <v>39171469.645127296</v>
      </c>
      <c r="D62" s="16">
        <f t="shared" si="11"/>
        <v>7903753.2822367772</v>
      </c>
      <c r="E62" s="16">
        <f t="shared" si="11"/>
        <v>414878.35723464697</v>
      </c>
      <c r="F62" s="16">
        <f t="shared" si="11"/>
        <v>242156279.79489243</v>
      </c>
      <c r="G62" s="17">
        <f t="shared" si="11"/>
        <v>13333251.546678979</v>
      </c>
      <c r="H62" s="12">
        <f t="shared" ref="H62:H67" si="12">SUM(B62:G62)</f>
        <v>1233371529.8766789</v>
      </c>
    </row>
    <row r="63" spans="1:8" x14ac:dyDescent="0.2">
      <c r="A63" s="4" t="s">
        <v>24</v>
      </c>
      <c r="B63" s="16">
        <f t="shared" si="11"/>
        <v>189785757.99413502</v>
      </c>
      <c r="C63" s="16">
        <f t="shared" si="11"/>
        <v>10524551.258016169</v>
      </c>
      <c r="D63" s="16">
        <f t="shared" si="11"/>
        <v>1721191.9884917894</v>
      </c>
      <c r="E63" s="16">
        <f t="shared" si="11"/>
        <v>112642.78907501712</v>
      </c>
      <c r="F63" s="16">
        <f t="shared" si="11"/>
        <v>43145301.334291622</v>
      </c>
      <c r="G63" s="17">
        <f t="shared" si="11"/>
        <v>3196204.3375581354</v>
      </c>
      <c r="H63" s="12">
        <f t="shared" si="12"/>
        <v>248485649.70156777</v>
      </c>
    </row>
    <row r="64" spans="1:8" x14ac:dyDescent="0.2">
      <c r="A64" s="4" t="s">
        <v>25</v>
      </c>
      <c r="B64" s="16">
        <f t="shared" si="11"/>
        <v>293753447.48343879</v>
      </c>
      <c r="C64" s="16">
        <f t="shared" si="11"/>
        <v>19941914.447571594</v>
      </c>
      <c r="D64" s="16">
        <f t="shared" si="11"/>
        <v>2606348.2372894841</v>
      </c>
      <c r="E64" s="16">
        <f t="shared" si="11"/>
        <v>214710.03018069151</v>
      </c>
      <c r="F64" s="16">
        <f t="shared" si="11"/>
        <v>56544509.304222398</v>
      </c>
      <c r="G64" s="17">
        <f t="shared" si="11"/>
        <v>5568978.9759778632</v>
      </c>
      <c r="H64" s="12">
        <f t="shared" si="12"/>
        <v>378629908.47868079</v>
      </c>
    </row>
    <row r="65" spans="1:8" x14ac:dyDescent="0.2">
      <c r="A65" s="4" t="s">
        <v>26</v>
      </c>
      <c r="B65" s="16">
        <f t="shared" si="11"/>
        <v>286432229.95371443</v>
      </c>
      <c r="C65" s="16">
        <f t="shared" si="11"/>
        <v>27413308.859908752</v>
      </c>
      <c r="D65" s="16">
        <f t="shared" si="11"/>
        <v>2128455.7591557214</v>
      </c>
      <c r="E65" s="16">
        <f t="shared" si="11"/>
        <v>300266.77601208299</v>
      </c>
      <c r="F65" s="16">
        <f t="shared" si="11"/>
        <v>33796423.242838122</v>
      </c>
      <c r="G65" s="17">
        <f t="shared" si="11"/>
        <v>6497738.540136354</v>
      </c>
      <c r="H65" s="12">
        <f t="shared" si="12"/>
        <v>356568423.13176548</v>
      </c>
    </row>
    <row r="66" spans="1:8" x14ac:dyDescent="0.2">
      <c r="A66" s="4" t="s">
        <v>27</v>
      </c>
      <c r="B66" s="29">
        <f t="shared" si="11"/>
        <v>113308720.04216063</v>
      </c>
      <c r="C66" s="29">
        <f t="shared" si="11"/>
        <v>11069948.702718908</v>
      </c>
      <c r="D66" s="29">
        <f t="shared" si="11"/>
        <v>363097.80230627203</v>
      </c>
      <c r="E66" s="29">
        <f t="shared" si="11"/>
        <v>98570.340716957653</v>
      </c>
      <c r="F66" s="29">
        <f t="shared" si="11"/>
        <v>2993383.0785021326</v>
      </c>
      <c r="G66" s="30">
        <f t="shared" si="11"/>
        <v>1918422.8449020188</v>
      </c>
      <c r="H66" s="31">
        <f t="shared" si="12"/>
        <v>129752142.81130692</v>
      </c>
    </row>
    <row r="67" spans="1:8" x14ac:dyDescent="0.2">
      <c r="A67" s="4"/>
      <c r="B67" s="16">
        <f>SUM(B62:B66)</f>
        <v>1813672052.7239575</v>
      </c>
      <c r="C67" s="16">
        <f t="shared" ref="C67:G67" si="13">SUM(C62:C66)</f>
        <v>108121192.91334271</v>
      </c>
      <c r="D67" s="16">
        <f t="shared" si="13"/>
        <v>14722847.069480043</v>
      </c>
      <c r="E67" s="16">
        <f t="shared" si="13"/>
        <v>1141068.2932193961</v>
      </c>
      <c r="F67" s="16">
        <f t="shared" si="13"/>
        <v>378635896.75474674</v>
      </c>
      <c r="G67" s="17">
        <f t="shared" si="13"/>
        <v>30514596.245253351</v>
      </c>
      <c r="H67" s="12">
        <f t="shared" si="12"/>
        <v>2346807654</v>
      </c>
    </row>
    <row r="68" spans="1:8" x14ac:dyDescent="0.2">
      <c r="A68" s="4"/>
      <c r="B68" s="16"/>
      <c r="C68" s="16"/>
      <c r="D68" s="16"/>
      <c r="E68" s="16"/>
      <c r="F68" s="16"/>
      <c r="G68" s="17"/>
      <c r="H68" s="12"/>
    </row>
    <row r="69" spans="1:8" x14ac:dyDescent="0.2">
      <c r="A69" s="4" t="s">
        <v>28</v>
      </c>
      <c r="B69" s="16">
        <f t="shared" ref="B69:G69" si="14">B33*B15</f>
        <v>5693235.6356003163</v>
      </c>
      <c r="C69" s="16">
        <f t="shared" si="14"/>
        <v>7292.5660411732961</v>
      </c>
      <c r="D69" s="16">
        <f t="shared" si="14"/>
        <v>1695.3036845668673</v>
      </c>
      <c r="E69" s="16">
        <f t="shared" si="14"/>
        <v>43.236692271363367</v>
      </c>
      <c r="F69" s="16">
        <f t="shared" si="14"/>
        <v>52453.273369399736</v>
      </c>
      <c r="G69" s="17">
        <f t="shared" si="14"/>
        <v>2664.3135091447803</v>
      </c>
      <c r="H69" s="12">
        <f>SUM(B69:G69)</f>
        <v>5757384.3288968727</v>
      </c>
    </row>
    <row r="70" spans="1:8" x14ac:dyDescent="0.2">
      <c r="A70" s="4" t="s">
        <v>42</v>
      </c>
      <c r="B70" s="16"/>
      <c r="C70" s="16"/>
      <c r="D70" s="16"/>
      <c r="E70" s="16"/>
      <c r="F70" s="16"/>
      <c r="G70" s="17"/>
      <c r="H70" s="12"/>
    </row>
    <row r="71" spans="1:8" x14ac:dyDescent="0.2">
      <c r="A71" s="4" t="s">
        <v>29</v>
      </c>
      <c r="B71" s="16">
        <f t="shared" ref="B71:G75" si="15">B$15*B35</f>
        <v>1370781329.1193566</v>
      </c>
      <c r="C71" s="16">
        <f t="shared" si="15"/>
        <v>54458061.438651957</v>
      </c>
      <c r="D71" s="16">
        <f t="shared" si="15"/>
        <v>11079046.795148501</v>
      </c>
      <c r="E71" s="16">
        <f t="shared" si="15"/>
        <v>600345.22040230001</v>
      </c>
      <c r="F71" s="16">
        <f t="shared" si="15"/>
        <v>353402861.99642551</v>
      </c>
      <c r="G71" s="17">
        <f t="shared" si="15"/>
        <v>19319903.987739768</v>
      </c>
      <c r="H71" s="12">
        <f t="shared" ref="H71:H76" si="16">SUM(B71:G71)</f>
        <v>1809641548.5577247</v>
      </c>
    </row>
    <row r="72" spans="1:8" x14ac:dyDescent="0.2">
      <c r="A72" s="4" t="s">
        <v>30</v>
      </c>
      <c r="B72" s="16">
        <f t="shared" si="15"/>
        <v>237440880.36037076</v>
      </c>
      <c r="C72" s="16">
        <f t="shared" si="15"/>
        <v>13675694.992254864</v>
      </c>
      <c r="D72" s="16">
        <f t="shared" si="15"/>
        <v>1962514.3572177482</v>
      </c>
      <c r="E72" s="16">
        <f t="shared" si="15"/>
        <v>159087.57715335398</v>
      </c>
      <c r="F72" s="16">
        <f t="shared" si="15"/>
        <v>46520140.30548279</v>
      </c>
      <c r="G72" s="17">
        <f t="shared" si="15"/>
        <v>3910666.4579396551</v>
      </c>
      <c r="H72" s="12">
        <f t="shared" si="16"/>
        <v>303668984.05041921</v>
      </c>
    </row>
    <row r="73" spans="1:8" x14ac:dyDescent="0.2">
      <c r="A73" s="4" t="s">
        <v>31</v>
      </c>
      <c r="B73" s="16">
        <f t="shared" si="15"/>
        <v>322654005.4325577</v>
      </c>
      <c r="C73" s="16">
        <f t="shared" si="15"/>
        <v>23141034.115888085</v>
      </c>
      <c r="D73" s="16">
        <f t="shared" si="15"/>
        <v>2492560.7494136887</v>
      </c>
      <c r="E73" s="16">
        <f t="shared" si="15"/>
        <v>279059.787727391</v>
      </c>
      <c r="F73" s="16">
        <f t="shared" si="15"/>
        <v>50548507.95656468</v>
      </c>
      <c r="G73" s="17">
        <f t="shared" si="15"/>
        <v>5913612.8558138516</v>
      </c>
      <c r="H73" s="12">
        <f t="shared" si="16"/>
        <v>405028780.89796537</v>
      </c>
    </row>
    <row r="74" spans="1:8" x14ac:dyDescent="0.2">
      <c r="A74" s="4" t="s">
        <v>32</v>
      </c>
      <c r="B74" s="16">
        <f t="shared" si="15"/>
        <v>245562522.78120562</v>
      </c>
      <c r="C74" s="16">
        <f t="shared" si="15"/>
        <v>22477421.595240619</v>
      </c>
      <c r="D74" s="16">
        <f t="shared" si="15"/>
        <v>1423495.0901068852</v>
      </c>
      <c r="E74" s="16">
        <f t="shared" si="15"/>
        <v>273491.42804229923</v>
      </c>
      <c r="F74" s="16">
        <f t="shared" si="15"/>
        <v>21855740.629467335</v>
      </c>
      <c r="G74" s="17">
        <f t="shared" si="15"/>
        <v>5181198.2487441255</v>
      </c>
      <c r="H74" s="12">
        <f t="shared" si="16"/>
        <v>296773869.77280688</v>
      </c>
    </row>
    <row r="75" spans="1:8" x14ac:dyDescent="0.2">
      <c r="A75" s="4" t="s">
        <v>33</v>
      </c>
      <c r="B75" s="29">
        <f t="shared" si="15"/>
        <v>88250380.925190076</v>
      </c>
      <c r="C75" s="29">
        <f t="shared" si="15"/>
        <v>6033423.845242559</v>
      </c>
      <c r="D75" s="29">
        <f t="shared" si="15"/>
        <v>152356.69647408972</v>
      </c>
      <c r="E75" s="29">
        <f t="shared" si="15"/>
        <v>46896.692354844134</v>
      </c>
      <c r="F75" s="29">
        <f t="shared" si="15"/>
        <v>1552504.3710381621</v>
      </c>
      <c r="G75" s="30">
        <f t="shared" si="15"/>
        <v>1014937.1907841298</v>
      </c>
      <c r="H75" s="31">
        <f t="shared" si="16"/>
        <v>97050499.721083865</v>
      </c>
    </row>
    <row r="76" spans="1:8" x14ac:dyDescent="0.2">
      <c r="A76" s="4"/>
      <c r="B76" s="16">
        <f>SUM(B71:B75)</f>
        <v>2264689118.6186805</v>
      </c>
      <c r="C76" s="16">
        <f t="shared" ref="C76:G76" si="17">SUM(C71:C75)</f>
        <v>119785635.98727809</v>
      </c>
      <c r="D76" s="16">
        <f t="shared" si="17"/>
        <v>17109973.688360915</v>
      </c>
      <c r="E76" s="16">
        <f t="shared" si="17"/>
        <v>1358880.7056801885</v>
      </c>
      <c r="F76" s="16">
        <f t="shared" si="17"/>
        <v>473879755.25897843</v>
      </c>
      <c r="G76" s="17">
        <f t="shared" si="17"/>
        <v>35340318.741021521</v>
      </c>
      <c r="H76" s="12">
        <f t="shared" si="16"/>
        <v>2912163682.9999995</v>
      </c>
    </row>
    <row r="77" spans="1:8" x14ac:dyDescent="0.2">
      <c r="A77" s="4"/>
      <c r="B77" s="16"/>
      <c r="C77" s="16"/>
      <c r="D77" s="16"/>
      <c r="E77" s="16"/>
      <c r="F77" s="16"/>
      <c r="G77" s="17"/>
      <c r="H77" s="12"/>
    </row>
    <row r="78" spans="1:8" x14ac:dyDescent="0.2">
      <c r="A78" s="4" t="s">
        <v>43</v>
      </c>
      <c r="B78" s="16">
        <f>B67+B76</f>
        <v>4078361171.342638</v>
      </c>
      <c r="C78" s="16">
        <f t="shared" ref="C78:G78" si="18">C67+C76</f>
        <v>227906828.90062082</v>
      </c>
      <c r="D78" s="16">
        <f t="shared" si="18"/>
        <v>31832820.757840957</v>
      </c>
      <c r="E78" s="16">
        <f t="shared" si="18"/>
        <v>2499948.9988995846</v>
      </c>
      <c r="F78" s="16">
        <f t="shared" si="18"/>
        <v>852515652.01372516</v>
      </c>
      <c r="G78" s="17">
        <f t="shared" si="18"/>
        <v>65854914.986274868</v>
      </c>
      <c r="H78" s="12">
        <f>SUM(B78:G78)</f>
        <v>5258971336.999999</v>
      </c>
    </row>
    <row r="79" spans="1:8" x14ac:dyDescent="0.2">
      <c r="A79" s="4"/>
      <c r="B79" s="16"/>
      <c r="C79" s="16"/>
      <c r="D79" s="16"/>
      <c r="E79" s="16"/>
      <c r="F79" s="16"/>
      <c r="G79" s="17"/>
      <c r="H79" s="12"/>
    </row>
    <row r="80" spans="1:8" x14ac:dyDescent="0.2">
      <c r="A80" s="4" t="s">
        <v>19</v>
      </c>
      <c r="B80" s="16">
        <f>B43*B$14</f>
        <v>552456059.50944626</v>
      </c>
      <c r="C80" s="16">
        <f t="shared" ref="C80:G80" si="19">C43*C$14</f>
        <v>32750001.812511276</v>
      </c>
      <c r="D80" s="16">
        <f t="shared" si="19"/>
        <v>4402362.9623227697</v>
      </c>
      <c r="E80" s="16">
        <f t="shared" si="19"/>
        <v>328932.68192732602</v>
      </c>
      <c r="F80" s="16">
        <f t="shared" si="19"/>
        <v>105450647.27086291</v>
      </c>
      <c r="G80" s="17">
        <f t="shared" si="19"/>
        <v>8500624.1077178679</v>
      </c>
      <c r="H80" s="12">
        <f>SUM(B80:G80)</f>
        <v>703888628.34478843</v>
      </c>
    </row>
    <row r="81" spans="1:8" x14ac:dyDescent="0.2">
      <c r="A81" s="4" t="s">
        <v>246</v>
      </c>
      <c r="B81" s="16">
        <f t="shared" ref="B81:G82" si="20">B44*B$14</f>
        <v>759245924.77976108</v>
      </c>
      <c r="C81" s="16">
        <f t="shared" si="20"/>
        <v>46931556.893119998</v>
      </c>
      <c r="D81" s="16">
        <f t="shared" si="20"/>
        <v>6305053.3763215076</v>
      </c>
      <c r="E81" s="16">
        <f t="shared" si="20"/>
        <v>503897.82192019239</v>
      </c>
      <c r="F81" s="16">
        <f t="shared" si="20"/>
        <v>169113357.71761969</v>
      </c>
      <c r="G81" s="17">
        <f t="shared" si="20"/>
        <v>13678326.992073664</v>
      </c>
      <c r="H81" s="12">
        <f t="shared" ref="H81:H83" si="21">SUM(B81:G81)</f>
        <v>995778117.58081615</v>
      </c>
    </row>
    <row r="82" spans="1:8" x14ac:dyDescent="0.2">
      <c r="A82" s="4" t="s">
        <v>35</v>
      </c>
      <c r="B82" s="29">
        <f t="shared" si="20"/>
        <v>501970068.43475068</v>
      </c>
      <c r="C82" s="29">
        <f t="shared" si="20"/>
        <v>28439634.207711436</v>
      </c>
      <c r="D82" s="29">
        <f t="shared" si="20"/>
        <v>4015430.7308357651</v>
      </c>
      <c r="E82" s="29">
        <f t="shared" si="20"/>
        <v>308237.78937187768</v>
      </c>
      <c r="F82" s="29">
        <f t="shared" si="20"/>
        <v>104071891.76626414</v>
      </c>
      <c r="G82" s="30">
        <f t="shared" si="20"/>
        <v>8335645.1454618191</v>
      </c>
      <c r="H82" s="31">
        <f t="shared" si="21"/>
        <v>647140908.07439566</v>
      </c>
    </row>
    <row r="83" spans="1:8" x14ac:dyDescent="0.2">
      <c r="A83" s="4" t="s">
        <v>36</v>
      </c>
      <c r="B83" s="16">
        <f>SUM(B80:B82)</f>
        <v>1813672052.723958</v>
      </c>
      <c r="C83" s="16">
        <f t="shared" ref="C83:G83" si="22">SUM(C80:C82)</f>
        <v>108121192.91334271</v>
      </c>
      <c r="D83" s="16">
        <f t="shared" si="22"/>
        <v>14722847.069480043</v>
      </c>
      <c r="E83" s="16">
        <f t="shared" si="22"/>
        <v>1141068.2932193961</v>
      </c>
      <c r="F83" s="16">
        <f t="shared" si="22"/>
        <v>378635896.75474674</v>
      </c>
      <c r="G83" s="17">
        <f t="shared" si="22"/>
        <v>30514596.245253354</v>
      </c>
      <c r="H83" s="12">
        <f t="shared" si="21"/>
        <v>2346807654.0000005</v>
      </c>
    </row>
    <row r="84" spans="1:8" x14ac:dyDescent="0.2">
      <c r="A84" s="4"/>
      <c r="B84" s="16"/>
      <c r="C84" s="16"/>
      <c r="D84" s="16"/>
      <c r="E84" s="16"/>
      <c r="F84" s="16"/>
      <c r="G84" s="17"/>
      <c r="H84" s="12"/>
    </row>
    <row r="85" spans="1:8" x14ac:dyDescent="0.2">
      <c r="A85" s="4" t="s">
        <v>37</v>
      </c>
      <c r="B85" s="16">
        <f>B48*B$15</f>
        <v>673311135.88496542</v>
      </c>
      <c r="C85" s="16">
        <f t="shared" ref="C85:G85" si="23">C48*C$15</f>
        <v>33517125.815056384</v>
      </c>
      <c r="D85" s="16">
        <f t="shared" si="23"/>
        <v>5034967.3558569876</v>
      </c>
      <c r="E85" s="16">
        <f t="shared" si="23"/>
        <v>377139.53123730829</v>
      </c>
      <c r="F85" s="16">
        <f t="shared" si="23"/>
        <v>130669005.23994662</v>
      </c>
      <c r="G85" s="17">
        <f t="shared" si="23"/>
        <v>9220991.2493946776</v>
      </c>
      <c r="H85" s="12">
        <f t="shared" ref="H85:H88" si="24">SUM(B85:G85)</f>
        <v>852130365.07645738</v>
      </c>
    </row>
    <row r="86" spans="1:8" x14ac:dyDescent="0.2">
      <c r="A86" s="4" t="s">
        <v>247</v>
      </c>
      <c r="B86" s="16">
        <f t="shared" ref="B86:G87" si="25">B49*B$15</f>
        <v>873115019.5903368</v>
      </c>
      <c r="C86" s="16">
        <f t="shared" si="25"/>
        <v>47238459.017061144</v>
      </c>
      <c r="D86" s="16">
        <f t="shared" si="25"/>
        <v>6719753.0787405865</v>
      </c>
      <c r="E86" s="16">
        <f t="shared" si="25"/>
        <v>541689.79686229804</v>
      </c>
      <c r="F86" s="16">
        <f t="shared" si="25"/>
        <v>191862521.86639848</v>
      </c>
      <c r="G86" s="17">
        <f t="shared" si="25"/>
        <v>14279499.345773811</v>
      </c>
      <c r="H86" s="12">
        <f t="shared" si="24"/>
        <v>1133756942.695173</v>
      </c>
    </row>
    <row r="87" spans="1:8" x14ac:dyDescent="0.2">
      <c r="A87" s="4" t="s">
        <v>38</v>
      </c>
      <c r="B87" s="29">
        <f t="shared" si="25"/>
        <v>718262963.14337826</v>
      </c>
      <c r="C87" s="29">
        <f t="shared" si="25"/>
        <v>39030051.155160561</v>
      </c>
      <c r="D87" s="29">
        <f t="shared" si="25"/>
        <v>5355253.2537633413</v>
      </c>
      <c r="E87" s="29">
        <f t="shared" si="25"/>
        <v>440051.37758058234</v>
      </c>
      <c r="F87" s="29">
        <f t="shared" si="25"/>
        <v>151348228.15263328</v>
      </c>
      <c r="G87" s="30">
        <f t="shared" si="25"/>
        <v>11839828.145853033</v>
      </c>
      <c r="H87" s="31">
        <f t="shared" si="24"/>
        <v>926276375.228369</v>
      </c>
    </row>
    <row r="88" spans="1:8" x14ac:dyDescent="0.2">
      <c r="A88" s="4" t="s">
        <v>39</v>
      </c>
      <c r="B88" s="16">
        <f>SUM(B85:B87)</f>
        <v>2264689118.6186805</v>
      </c>
      <c r="C88" s="16">
        <f t="shared" ref="C88:G88" si="26">SUM(C85:C87)</f>
        <v>119785635.98727809</v>
      </c>
      <c r="D88" s="16">
        <f t="shared" si="26"/>
        <v>17109973.688360915</v>
      </c>
      <c r="E88" s="16">
        <f t="shared" si="26"/>
        <v>1358880.7056801887</v>
      </c>
      <c r="F88" s="16">
        <f t="shared" si="26"/>
        <v>473879755.25897837</v>
      </c>
      <c r="G88" s="17">
        <f t="shared" si="26"/>
        <v>35340318.741021521</v>
      </c>
      <c r="H88" s="12">
        <f t="shared" si="24"/>
        <v>2912163682.9999995</v>
      </c>
    </row>
    <row r="89" spans="1:8" x14ac:dyDescent="0.2">
      <c r="A89" s="4"/>
      <c r="B89" s="16"/>
      <c r="C89" s="16"/>
      <c r="D89" s="16"/>
      <c r="E89" s="16"/>
      <c r="F89" s="16"/>
      <c r="G89" s="17"/>
      <c r="H89" s="12"/>
    </row>
    <row r="90" spans="1:8" x14ac:dyDescent="0.2">
      <c r="A90" s="4" t="s">
        <v>44</v>
      </c>
      <c r="B90" s="16">
        <f t="shared" ref="B90:G90" si="27">B83+B88</f>
        <v>4078361171.3426385</v>
      </c>
      <c r="C90" s="16">
        <f t="shared" si="27"/>
        <v>227906828.90062082</v>
      </c>
      <c r="D90" s="16">
        <f t="shared" si="27"/>
        <v>31832820.757840957</v>
      </c>
      <c r="E90" s="16">
        <f t="shared" si="27"/>
        <v>2499948.9988995846</v>
      </c>
      <c r="F90" s="16">
        <f t="shared" si="27"/>
        <v>852515652.01372504</v>
      </c>
      <c r="G90" s="17">
        <f t="shared" si="27"/>
        <v>65854914.986274876</v>
      </c>
      <c r="H90" s="12">
        <f>SUM(B90:G90)</f>
        <v>5258971337</v>
      </c>
    </row>
    <row r="91" spans="1:8" ht="13.5" thickBot="1" x14ac:dyDescent="0.25">
      <c r="A91" s="32"/>
      <c r="B91" s="33"/>
      <c r="C91" s="33"/>
      <c r="D91" s="33"/>
      <c r="E91" s="33"/>
      <c r="F91" s="33"/>
      <c r="G91" s="34"/>
      <c r="H91" s="35"/>
    </row>
  </sheetData>
  <mergeCells count="2">
    <mergeCell ref="A1:H1"/>
    <mergeCell ref="A2: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91"/>
  <sheetViews>
    <sheetView zoomScale="80" zoomScaleNormal="80" workbookViewId="0">
      <selection sqref="A1:T1"/>
    </sheetView>
  </sheetViews>
  <sheetFormatPr defaultColWidth="9.140625" defaultRowHeight="12.75" x14ac:dyDescent="0.2"/>
  <cols>
    <col min="1" max="1" width="51.7109375" style="1" customWidth="1"/>
    <col min="2" max="11" width="14.28515625" style="1" customWidth="1"/>
    <col min="12" max="12" width="15" style="1" customWidth="1"/>
    <col min="13" max="16" width="14.28515625" style="1" customWidth="1"/>
    <col min="17" max="17" width="14.85546875" style="1" customWidth="1"/>
    <col min="18" max="20" width="14.28515625" style="1" customWidth="1"/>
    <col min="21" max="16384" width="9.140625" style="1"/>
  </cols>
  <sheetData>
    <row r="1" spans="1:20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  <c r="I1" s="396" t="s">
        <v>244</v>
      </c>
      <c r="J1" s="396" t="s">
        <v>244</v>
      </c>
      <c r="K1" s="396" t="s">
        <v>244</v>
      </c>
      <c r="L1" s="396" t="s">
        <v>244</v>
      </c>
      <c r="M1" s="396" t="s">
        <v>244</v>
      </c>
      <c r="N1" s="396" t="s">
        <v>244</v>
      </c>
      <c r="O1" s="396" t="s">
        <v>244</v>
      </c>
      <c r="P1" s="396" t="s">
        <v>244</v>
      </c>
      <c r="Q1" s="396" t="s">
        <v>244</v>
      </c>
      <c r="R1" s="396" t="s">
        <v>244</v>
      </c>
      <c r="S1" s="396" t="s">
        <v>244</v>
      </c>
      <c r="T1" s="396" t="s">
        <v>244</v>
      </c>
    </row>
    <row r="2" spans="1:20" ht="15.75" thickBot="1" x14ac:dyDescent="0.25">
      <c r="A2" s="396" t="s">
        <v>231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6"/>
      <c r="S2" s="396"/>
      <c r="T2" s="396"/>
    </row>
    <row r="3" spans="1:20" x14ac:dyDescent="0.2">
      <c r="A3" s="2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2" t="s">
        <v>0</v>
      </c>
      <c r="P3" s="2" t="s">
        <v>0</v>
      </c>
      <c r="Q3" s="2" t="s">
        <v>0</v>
      </c>
      <c r="R3" s="2" t="s">
        <v>0</v>
      </c>
      <c r="S3" s="2" t="s">
        <v>0</v>
      </c>
      <c r="T3" s="2"/>
    </row>
    <row r="4" spans="1:20" ht="13.5" thickBot="1" x14ac:dyDescent="0.25">
      <c r="A4" s="3" t="s">
        <v>1</v>
      </c>
      <c r="B4" s="3" t="s">
        <v>45</v>
      </c>
      <c r="C4" s="3" t="s">
        <v>46</v>
      </c>
      <c r="D4" s="3" t="s">
        <v>47</v>
      </c>
      <c r="E4" s="3" t="s">
        <v>48</v>
      </c>
      <c r="F4" s="3" t="s">
        <v>49</v>
      </c>
      <c r="G4" s="3" t="s">
        <v>50</v>
      </c>
      <c r="H4" s="3" t="s">
        <v>51</v>
      </c>
      <c r="I4" s="3" t="s">
        <v>52</v>
      </c>
      <c r="J4" s="3" t="s">
        <v>53</v>
      </c>
      <c r="K4" s="3" t="s">
        <v>54</v>
      </c>
      <c r="L4" s="3" t="s">
        <v>55</v>
      </c>
      <c r="M4" s="3" t="s">
        <v>56</v>
      </c>
      <c r="N4" s="3" t="s">
        <v>57</v>
      </c>
      <c r="O4" s="3" t="s">
        <v>58</v>
      </c>
      <c r="P4" s="3" t="s">
        <v>59</v>
      </c>
      <c r="Q4" s="3" t="s">
        <v>60</v>
      </c>
      <c r="R4" s="3" t="s">
        <v>61</v>
      </c>
      <c r="S4" s="3" t="s">
        <v>62</v>
      </c>
      <c r="T4" s="3" t="s">
        <v>8</v>
      </c>
    </row>
    <row r="5" spans="1:20" x14ac:dyDescent="0.2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6"/>
      <c r="T5" s="7"/>
    </row>
    <row r="6" spans="1:20" x14ac:dyDescent="0.2">
      <c r="A6" s="8" t="s">
        <v>245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9"/>
      <c r="T6" s="7"/>
    </row>
    <row r="7" spans="1:20" x14ac:dyDescent="0.2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9"/>
      <c r="T7" s="7"/>
    </row>
    <row r="8" spans="1:20" x14ac:dyDescent="0.2">
      <c r="A8" s="8" t="s">
        <v>9</v>
      </c>
      <c r="B8" s="10">
        <v>41212</v>
      </c>
      <c r="C8" s="10">
        <v>0</v>
      </c>
      <c r="D8" s="10">
        <v>2796</v>
      </c>
      <c r="E8" s="10">
        <v>0</v>
      </c>
      <c r="F8" s="10">
        <v>0</v>
      </c>
      <c r="G8" s="10">
        <v>0</v>
      </c>
      <c r="H8" s="10">
        <v>0</v>
      </c>
      <c r="I8" s="10">
        <v>4308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564</v>
      </c>
      <c r="P8" s="10">
        <v>0</v>
      </c>
      <c r="Q8" s="10">
        <v>0</v>
      </c>
      <c r="R8" s="10">
        <v>0</v>
      </c>
      <c r="S8" s="11">
        <v>0</v>
      </c>
      <c r="T8" s="12">
        <f>SUM(B8:S8)</f>
        <v>48880</v>
      </c>
    </row>
    <row r="9" spans="1:20" x14ac:dyDescent="0.2">
      <c r="A9" s="4" t="s">
        <v>10</v>
      </c>
      <c r="B9" s="13">
        <v>3.575673274786012E-2</v>
      </c>
      <c r="C9" s="13">
        <v>0</v>
      </c>
      <c r="D9" s="13">
        <v>2.1354456843942246E-3</v>
      </c>
      <c r="E9" s="13">
        <v>0</v>
      </c>
      <c r="F9" s="13">
        <v>0</v>
      </c>
      <c r="G9" s="13">
        <v>0</v>
      </c>
      <c r="H9" s="13">
        <v>0</v>
      </c>
      <c r="I9" s="13">
        <v>9.0668706238701319E-4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4">
        <v>0</v>
      </c>
      <c r="T9" s="15"/>
    </row>
    <row r="10" spans="1:20" x14ac:dyDescent="0.2">
      <c r="A10" s="4" t="s">
        <v>11</v>
      </c>
      <c r="B10" s="16">
        <f t="shared" ref="B10:S10" si="0">B8*B9</f>
        <v>1473.6064700048112</v>
      </c>
      <c r="C10" s="16">
        <f t="shared" si="0"/>
        <v>0</v>
      </c>
      <c r="D10" s="16">
        <f t="shared" si="0"/>
        <v>5.9707061335662521</v>
      </c>
      <c r="E10" s="16">
        <f t="shared" si="0"/>
        <v>0</v>
      </c>
      <c r="F10" s="16">
        <f t="shared" si="0"/>
        <v>0</v>
      </c>
      <c r="G10" s="16">
        <f t="shared" si="0"/>
        <v>0</v>
      </c>
      <c r="H10" s="16">
        <f t="shared" si="0"/>
        <v>0</v>
      </c>
      <c r="I10" s="16">
        <f t="shared" si="0"/>
        <v>3.9060078647632528</v>
      </c>
      <c r="J10" s="16">
        <f t="shared" si="0"/>
        <v>0</v>
      </c>
      <c r="K10" s="16">
        <f t="shared" si="0"/>
        <v>0</v>
      </c>
      <c r="L10" s="16">
        <f t="shared" si="0"/>
        <v>0</v>
      </c>
      <c r="M10" s="16">
        <f t="shared" si="0"/>
        <v>0</v>
      </c>
      <c r="N10" s="16">
        <f t="shared" si="0"/>
        <v>0</v>
      </c>
      <c r="O10" s="16">
        <f t="shared" si="0"/>
        <v>0</v>
      </c>
      <c r="P10" s="16">
        <f t="shared" si="0"/>
        <v>0</v>
      </c>
      <c r="Q10" s="16">
        <f t="shared" si="0"/>
        <v>0</v>
      </c>
      <c r="R10" s="16">
        <f t="shared" si="0"/>
        <v>0</v>
      </c>
      <c r="S10" s="17">
        <f t="shared" si="0"/>
        <v>0</v>
      </c>
      <c r="T10" s="12">
        <f>SUM(B10:S10)</f>
        <v>1483.4831840031407</v>
      </c>
    </row>
    <row r="11" spans="1:20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9"/>
      <c r="T11" s="15"/>
    </row>
    <row r="12" spans="1:20" x14ac:dyDescent="0.2">
      <c r="A12" s="8" t="s">
        <v>12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9"/>
      <c r="T12" s="15"/>
    </row>
    <row r="13" spans="1:20" x14ac:dyDescent="0.2">
      <c r="A13" s="4" t="s">
        <v>13</v>
      </c>
      <c r="B13" s="18">
        <f>B15+B14</f>
        <v>35556111.459973775</v>
      </c>
      <c r="C13" s="18">
        <f t="shared" ref="C13:S13" si="1">C15+C14</f>
        <v>947803.54002622119</v>
      </c>
      <c r="D13" s="18">
        <f t="shared" si="1"/>
        <v>11704106.581711542</v>
      </c>
      <c r="E13" s="18">
        <f t="shared" si="1"/>
        <v>106052.83226409456</v>
      </c>
      <c r="F13" s="18">
        <f t="shared" si="1"/>
        <v>31315.486024364487</v>
      </c>
      <c r="G13" s="18">
        <f t="shared" si="1"/>
        <v>3978187.9326223936</v>
      </c>
      <c r="H13" s="18">
        <f t="shared" si="1"/>
        <v>210608.16737760638</v>
      </c>
      <c r="I13" s="18">
        <f t="shared" si="1"/>
        <v>61177755.177516006</v>
      </c>
      <c r="J13" s="18">
        <f t="shared" si="1"/>
        <v>6746650.5524512175</v>
      </c>
      <c r="K13" s="18">
        <f t="shared" si="1"/>
        <v>742755.68729188666</v>
      </c>
      <c r="L13" s="18">
        <f t="shared" si="1"/>
        <v>94051.082740894984</v>
      </c>
      <c r="M13" s="18">
        <f t="shared" si="1"/>
        <v>43839855.780373536</v>
      </c>
      <c r="N13" s="18">
        <f t="shared" si="1"/>
        <v>6453181.7196264658</v>
      </c>
      <c r="O13" s="18">
        <f t="shared" si="1"/>
        <v>5665432.1230399106</v>
      </c>
      <c r="P13" s="18">
        <f t="shared" si="1"/>
        <v>71866.350507023817</v>
      </c>
      <c r="Q13" s="18">
        <f t="shared" si="1"/>
        <v>1105.1264530668127</v>
      </c>
      <c r="R13" s="18">
        <f t="shared" si="1"/>
        <v>1578529.2624560294</v>
      </c>
      <c r="S13" s="17">
        <f t="shared" si="1"/>
        <v>212372.13754397049</v>
      </c>
      <c r="T13" s="12">
        <f>SUM(B13:S13)</f>
        <v>179117741</v>
      </c>
    </row>
    <row r="14" spans="1:20" x14ac:dyDescent="0.2">
      <c r="A14" s="4" t="s">
        <v>14</v>
      </c>
      <c r="B14" s="10">
        <v>15334824.793276625</v>
      </c>
      <c r="C14" s="10">
        <v>416599.20672337542</v>
      </c>
      <c r="D14" s="10">
        <v>5113465.0089049647</v>
      </c>
      <c r="E14" s="10">
        <v>54424.474227570841</v>
      </c>
      <c r="F14" s="10">
        <v>15015.516867463666</v>
      </c>
      <c r="G14" s="10">
        <v>1706992.7867516021</v>
      </c>
      <c r="H14" s="10">
        <v>95760.213248397733</v>
      </c>
      <c r="I14" s="10">
        <v>28882729.510024212</v>
      </c>
      <c r="J14" s="10">
        <v>3406997.0937218615</v>
      </c>
      <c r="K14" s="10">
        <v>359345.73688603303</v>
      </c>
      <c r="L14" s="10">
        <v>49318.759367897808</v>
      </c>
      <c r="M14" s="10">
        <v>20939234.524725169</v>
      </c>
      <c r="N14" s="10">
        <v>3210398.3752748333</v>
      </c>
      <c r="O14" s="10">
        <v>2629811.4562864853</v>
      </c>
      <c r="P14" s="10">
        <v>31666.943713515418</v>
      </c>
      <c r="Q14" s="10">
        <v>0</v>
      </c>
      <c r="R14" s="10">
        <v>719365.85713387164</v>
      </c>
      <c r="S14" s="11">
        <v>98372.742866128348</v>
      </c>
      <c r="T14" s="12">
        <f t="shared" ref="T14:T15" si="2">SUM(B14:S14)</f>
        <v>83064323</v>
      </c>
    </row>
    <row r="15" spans="1:20" x14ac:dyDescent="0.2">
      <c r="A15" s="4" t="s">
        <v>15</v>
      </c>
      <c r="B15" s="10">
        <v>20221286.666697152</v>
      </c>
      <c r="C15" s="10">
        <v>531204.33330284583</v>
      </c>
      <c r="D15" s="10">
        <v>6590641.5728065763</v>
      </c>
      <c r="E15" s="10">
        <v>51628.358036523721</v>
      </c>
      <c r="F15" s="10">
        <v>16299.969156900819</v>
      </c>
      <c r="G15" s="10">
        <v>2271195.1458707913</v>
      </c>
      <c r="H15" s="10">
        <v>114847.95412920865</v>
      </c>
      <c r="I15" s="10">
        <v>32295025.667491794</v>
      </c>
      <c r="J15" s="10">
        <v>3339653.4587293556</v>
      </c>
      <c r="K15" s="10">
        <v>383409.95040585357</v>
      </c>
      <c r="L15" s="10">
        <v>44732.323372997183</v>
      </c>
      <c r="M15" s="10">
        <v>22900621.255648367</v>
      </c>
      <c r="N15" s="10">
        <v>3242783.3443516321</v>
      </c>
      <c r="O15" s="10">
        <v>3035620.6667534248</v>
      </c>
      <c r="P15" s="10">
        <v>40199.406793508402</v>
      </c>
      <c r="Q15" s="10">
        <v>1105.1264530668127</v>
      </c>
      <c r="R15" s="10">
        <v>859163.40532215778</v>
      </c>
      <c r="S15" s="11">
        <v>113999.39467784214</v>
      </c>
      <c r="T15" s="12">
        <f t="shared" si="2"/>
        <v>96053418.000000015</v>
      </c>
    </row>
    <row r="16" spans="1:20" x14ac:dyDescent="0.2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9"/>
      <c r="T16" s="15"/>
    </row>
    <row r="17" spans="1:20" x14ac:dyDescent="0.2">
      <c r="A17" s="8" t="s">
        <v>16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9"/>
      <c r="T17" s="15"/>
    </row>
    <row r="18" spans="1:20" x14ac:dyDescent="0.2">
      <c r="A18" s="4" t="s">
        <v>17</v>
      </c>
      <c r="B18" s="19">
        <v>4.8231865881433406E-3</v>
      </c>
      <c r="C18" s="19"/>
      <c r="D18" s="19">
        <v>3.5524672738884203E-3</v>
      </c>
      <c r="E18" s="19"/>
      <c r="F18" s="19"/>
      <c r="G18" s="19"/>
      <c r="H18" s="19"/>
      <c r="I18" s="19">
        <v>5.9003211393658366E-3</v>
      </c>
      <c r="J18" s="19"/>
      <c r="K18" s="19"/>
      <c r="L18" s="19"/>
      <c r="M18" s="19"/>
      <c r="N18" s="19"/>
      <c r="O18" s="19">
        <v>3.8410131774382033E-3</v>
      </c>
      <c r="P18" s="19"/>
      <c r="Q18" s="19"/>
      <c r="R18" s="19"/>
      <c r="S18" s="20"/>
      <c r="T18" s="15"/>
    </row>
    <row r="19" spans="1:20" x14ac:dyDescent="0.2">
      <c r="A19" s="4" t="s">
        <v>18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20">
        <v>0</v>
      </c>
      <c r="T19" s="15"/>
    </row>
    <row r="20" spans="1:20" x14ac:dyDescent="0.2">
      <c r="A20" s="4" t="s">
        <v>19</v>
      </c>
      <c r="B20" s="19">
        <v>4.3245767335173867E-3</v>
      </c>
      <c r="C20" s="19"/>
      <c r="D20" s="19">
        <v>3.4452537793103794E-3</v>
      </c>
      <c r="E20" s="19"/>
      <c r="F20" s="19"/>
      <c r="G20" s="19"/>
      <c r="H20" s="19"/>
      <c r="I20" s="19">
        <v>7.0988207460806162E-3</v>
      </c>
      <c r="J20" s="19"/>
      <c r="K20" s="19"/>
      <c r="L20" s="19"/>
      <c r="M20" s="19"/>
      <c r="N20" s="19"/>
      <c r="O20" s="19">
        <v>4.2086179942972812E-3</v>
      </c>
      <c r="P20" s="19"/>
      <c r="Q20" s="19"/>
      <c r="R20" s="19"/>
      <c r="S20" s="20"/>
      <c r="T20" s="15"/>
    </row>
    <row r="21" spans="1:20" x14ac:dyDescent="0.2">
      <c r="A21" s="4" t="s">
        <v>20</v>
      </c>
      <c r="B21" s="19">
        <v>4.5841392490930128E-3</v>
      </c>
      <c r="C21" s="19"/>
      <c r="D21" s="19">
        <v>3.5271411775604639E-3</v>
      </c>
      <c r="E21" s="19"/>
      <c r="F21" s="19"/>
      <c r="G21" s="19"/>
      <c r="H21" s="19"/>
      <c r="I21" s="19">
        <v>4.7748558356668748E-3</v>
      </c>
      <c r="J21" s="19"/>
      <c r="K21" s="19"/>
      <c r="L21" s="19"/>
      <c r="M21" s="19"/>
      <c r="N21" s="19"/>
      <c r="O21" s="19">
        <v>3.2692462844975492E-3</v>
      </c>
      <c r="P21" s="19"/>
      <c r="Q21" s="19"/>
      <c r="R21" s="19"/>
      <c r="S21" s="20"/>
      <c r="T21" s="15"/>
    </row>
    <row r="22" spans="1:20" x14ac:dyDescent="0.2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9"/>
      <c r="T22" s="15"/>
    </row>
    <row r="23" spans="1:20" x14ac:dyDescent="0.2">
      <c r="A23" s="8" t="s">
        <v>21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9"/>
      <c r="T23" s="15"/>
    </row>
    <row r="24" spans="1:20" x14ac:dyDescent="0.2">
      <c r="A24" s="4" t="s">
        <v>22</v>
      </c>
      <c r="B24" s="19">
        <v>3.1749203330877035E-4</v>
      </c>
      <c r="C24" s="19"/>
      <c r="D24" s="19">
        <v>0</v>
      </c>
      <c r="E24" s="19"/>
      <c r="F24" s="19"/>
      <c r="G24" s="19"/>
      <c r="H24" s="19"/>
      <c r="I24" s="19">
        <v>0</v>
      </c>
      <c r="J24" s="19"/>
      <c r="K24" s="19"/>
      <c r="L24" s="19"/>
      <c r="M24" s="19"/>
      <c r="N24" s="19"/>
      <c r="O24" s="19"/>
      <c r="P24" s="19"/>
      <c r="Q24" s="19"/>
      <c r="R24" s="19"/>
      <c r="S24" s="20"/>
      <c r="T24" s="15"/>
    </row>
    <row r="25" spans="1:20" x14ac:dyDescent="0.2">
      <c r="A25" s="4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2"/>
      <c r="T25" s="15"/>
    </row>
    <row r="26" spans="1:20" x14ac:dyDescent="0.2">
      <c r="A26" s="4" t="s">
        <v>23</v>
      </c>
      <c r="B26" s="19">
        <v>0.52830904708816206</v>
      </c>
      <c r="C26" s="19">
        <v>0.8065915985397708</v>
      </c>
      <c r="D26" s="19">
        <v>0.83530342882956399</v>
      </c>
      <c r="E26" s="19">
        <v>0.69658822320419278</v>
      </c>
      <c r="F26" s="19">
        <v>0.91636228564353384</v>
      </c>
      <c r="G26" s="19">
        <v>0.92060508297327959</v>
      </c>
      <c r="H26" s="19">
        <v>0.94762289290400725</v>
      </c>
      <c r="I26" s="19">
        <v>0.73250862219223334</v>
      </c>
      <c r="J26" s="19">
        <v>0.69187629401744655</v>
      </c>
      <c r="K26" s="19">
        <v>0.68666557654572735</v>
      </c>
      <c r="L26" s="19">
        <v>0.79502180805409095</v>
      </c>
      <c r="M26" s="19">
        <v>0.76218097795017759</v>
      </c>
      <c r="N26" s="19">
        <v>0.71836937356033959</v>
      </c>
      <c r="O26" s="19">
        <v>0.64529653316928348</v>
      </c>
      <c r="P26" s="19">
        <v>0.65671196948020982</v>
      </c>
      <c r="Q26" s="19"/>
      <c r="R26" s="19">
        <v>0.75552155435776025</v>
      </c>
      <c r="S26" s="20">
        <v>0.69943237570021499</v>
      </c>
      <c r="T26" s="15"/>
    </row>
    <row r="27" spans="1:20" x14ac:dyDescent="0.2">
      <c r="A27" s="4" t="s">
        <v>24</v>
      </c>
      <c r="B27" s="19">
        <v>0.11640392774092602</v>
      </c>
      <c r="C27" s="19">
        <v>9.0061185665072763E-2</v>
      </c>
      <c r="D27" s="19">
        <v>8.726010579389136E-2</v>
      </c>
      <c r="E27" s="19">
        <v>0.13556331997396637</v>
      </c>
      <c r="F27" s="19">
        <v>8.3637714356466275E-2</v>
      </c>
      <c r="G27" s="19">
        <v>6.4390707355063595E-2</v>
      </c>
      <c r="H27" s="19">
        <v>5.2377107095992727E-2</v>
      </c>
      <c r="I27" s="19">
        <v>0.13644796635308454</v>
      </c>
      <c r="J27" s="19">
        <v>0.14875004644623724</v>
      </c>
      <c r="K27" s="19">
        <v>0.14505020968796892</v>
      </c>
      <c r="L27" s="19">
        <v>0.12019828688538949</v>
      </c>
      <c r="M27" s="19">
        <v>0.12723199032510329</v>
      </c>
      <c r="N27" s="19">
        <v>0.14036303005539782</v>
      </c>
      <c r="O27" s="19">
        <v>0.13352454123920954</v>
      </c>
      <c r="P27" s="19">
        <v>0.16458035288507392</v>
      </c>
      <c r="Q27" s="19"/>
      <c r="R27" s="19">
        <v>0.13080343998325281</v>
      </c>
      <c r="S27" s="20">
        <v>0.14394306368073928</v>
      </c>
      <c r="T27" s="15"/>
    </row>
    <row r="28" spans="1:20" x14ac:dyDescent="0.2">
      <c r="A28" s="4" t="s">
        <v>25</v>
      </c>
      <c r="B28" s="19">
        <v>0.17297415001415672</v>
      </c>
      <c r="C28" s="19">
        <v>7.6958198364954503E-2</v>
      </c>
      <c r="D28" s="19">
        <v>7.3794335800885999E-2</v>
      </c>
      <c r="E28" s="19">
        <v>0.16784845682184085</v>
      </c>
      <c r="F28" s="19">
        <v>0</v>
      </c>
      <c r="G28" s="19">
        <v>1.3097259551878047E-2</v>
      </c>
      <c r="H28" s="19">
        <v>0</v>
      </c>
      <c r="I28" s="19">
        <v>0.11775575627992341</v>
      </c>
      <c r="J28" s="19">
        <v>0.14244877706741366</v>
      </c>
      <c r="K28" s="19">
        <v>0.14068571813319994</v>
      </c>
      <c r="L28" s="19">
        <v>8.2642890924696524E-2</v>
      </c>
      <c r="M28" s="19">
        <v>9.7007718325203801E-2</v>
      </c>
      <c r="N28" s="19">
        <v>0.12400747064075003</v>
      </c>
      <c r="O28" s="19">
        <v>0.16507887056928433</v>
      </c>
      <c r="P28" s="19">
        <v>0.17510133524082022</v>
      </c>
      <c r="Q28" s="19"/>
      <c r="R28" s="19">
        <v>8.8603566268013023E-2</v>
      </c>
      <c r="S28" s="20">
        <v>0.14833997838804636</v>
      </c>
      <c r="T28" s="15"/>
    </row>
    <row r="29" spans="1:20" x14ac:dyDescent="0.2">
      <c r="A29" s="4" t="s">
        <v>26</v>
      </c>
      <c r="B29" s="19">
        <v>0.13769676657003427</v>
      </c>
      <c r="C29" s="19">
        <v>2.626973109157283E-2</v>
      </c>
      <c r="D29" s="19">
        <v>2.8841950338074148E-3</v>
      </c>
      <c r="E29" s="19">
        <v>0</v>
      </c>
      <c r="F29" s="19">
        <v>0</v>
      </c>
      <c r="G29" s="19">
        <v>1.9069501197788894E-3</v>
      </c>
      <c r="H29" s="19">
        <v>0</v>
      </c>
      <c r="I29" s="19">
        <v>1.2700698041077206E-2</v>
      </c>
      <c r="J29" s="19">
        <v>1.6924882468902502E-2</v>
      </c>
      <c r="K29" s="19">
        <v>2.7598495633103768E-2</v>
      </c>
      <c r="L29" s="19">
        <v>2.137014135823013E-3</v>
      </c>
      <c r="M29" s="19">
        <v>1.3503601802188949E-2</v>
      </c>
      <c r="N29" s="19">
        <v>1.7260125743512576E-2</v>
      </c>
      <c r="O29" s="19">
        <v>5.57475969501968E-2</v>
      </c>
      <c r="P29" s="19">
        <v>3.6063423938960419E-3</v>
      </c>
      <c r="Q29" s="19"/>
      <c r="R29" s="19">
        <v>2.5071439390973872E-2</v>
      </c>
      <c r="S29" s="20">
        <v>8.2845822309994908E-3</v>
      </c>
      <c r="T29" s="15"/>
    </row>
    <row r="30" spans="1:20" x14ac:dyDescent="0.2">
      <c r="A30" s="4" t="s">
        <v>27</v>
      </c>
      <c r="B30" s="23">
        <v>4.4616108586720972E-2</v>
      </c>
      <c r="C30" s="23">
        <v>1.1928633862923542E-4</v>
      </c>
      <c r="D30" s="23">
        <v>7.5793454185124739E-4</v>
      </c>
      <c r="E30" s="23">
        <v>0</v>
      </c>
      <c r="F30" s="23">
        <v>0</v>
      </c>
      <c r="G30" s="23">
        <v>0</v>
      </c>
      <c r="H30" s="23">
        <v>0</v>
      </c>
      <c r="I30" s="23">
        <v>5.8695713368141992E-4</v>
      </c>
      <c r="J30" s="23">
        <v>0</v>
      </c>
      <c r="K30" s="23">
        <v>0</v>
      </c>
      <c r="L30" s="23">
        <v>0</v>
      </c>
      <c r="M30" s="23">
        <v>7.5711597326267693E-5</v>
      </c>
      <c r="N30" s="23">
        <v>0</v>
      </c>
      <c r="O30" s="23">
        <v>3.5245807202563247E-4</v>
      </c>
      <c r="P30" s="23">
        <v>0</v>
      </c>
      <c r="Q30" s="23"/>
      <c r="R30" s="23">
        <v>0</v>
      </c>
      <c r="S30" s="24">
        <v>0</v>
      </c>
      <c r="T30" s="15"/>
    </row>
    <row r="31" spans="1:20" x14ac:dyDescent="0.2">
      <c r="A31" s="4"/>
      <c r="B31" s="25">
        <f>SUM(B26:B30)</f>
        <v>1</v>
      </c>
      <c r="C31" s="25">
        <f t="shared" ref="C31:S31" si="3">SUM(C26:C30)</f>
        <v>1.0000000000000002</v>
      </c>
      <c r="D31" s="25">
        <f t="shared" si="3"/>
        <v>1</v>
      </c>
      <c r="E31" s="25">
        <f t="shared" si="3"/>
        <v>1</v>
      </c>
      <c r="F31" s="25">
        <f t="shared" si="3"/>
        <v>1</v>
      </c>
      <c r="G31" s="25">
        <f t="shared" si="3"/>
        <v>1</v>
      </c>
      <c r="H31" s="25">
        <f t="shared" si="3"/>
        <v>1</v>
      </c>
      <c r="I31" s="25">
        <f t="shared" si="3"/>
        <v>0.99999999999999989</v>
      </c>
      <c r="J31" s="25">
        <f t="shared" si="3"/>
        <v>1</v>
      </c>
      <c r="K31" s="25">
        <f t="shared" si="3"/>
        <v>1</v>
      </c>
      <c r="L31" s="25">
        <f t="shared" si="3"/>
        <v>1</v>
      </c>
      <c r="M31" s="25">
        <f t="shared" si="3"/>
        <v>0.99999999999999989</v>
      </c>
      <c r="N31" s="25">
        <f t="shared" si="3"/>
        <v>1</v>
      </c>
      <c r="O31" s="25">
        <f t="shared" si="3"/>
        <v>0.99999999999999989</v>
      </c>
      <c r="P31" s="25">
        <f t="shared" si="3"/>
        <v>0.99999999999999989</v>
      </c>
      <c r="Q31" s="25">
        <f t="shared" si="3"/>
        <v>0</v>
      </c>
      <c r="R31" s="25">
        <f t="shared" si="3"/>
        <v>1</v>
      </c>
      <c r="S31" s="26">
        <f t="shared" si="3"/>
        <v>1.0000000000000002</v>
      </c>
      <c r="T31" s="15"/>
    </row>
    <row r="32" spans="1:20" x14ac:dyDescent="0.2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9"/>
      <c r="T32" s="15"/>
    </row>
    <row r="33" spans="1:20" x14ac:dyDescent="0.2">
      <c r="A33" s="4" t="s">
        <v>28</v>
      </c>
      <c r="B33" s="19">
        <v>3.3763222365140841E-4</v>
      </c>
      <c r="C33" s="19"/>
      <c r="D33" s="19">
        <v>0</v>
      </c>
      <c r="E33" s="19"/>
      <c r="F33" s="19"/>
      <c r="G33" s="19"/>
      <c r="H33" s="19"/>
      <c r="I33" s="19">
        <v>0</v>
      </c>
      <c r="J33" s="19"/>
      <c r="K33" s="19"/>
      <c r="L33" s="19"/>
      <c r="M33" s="19"/>
      <c r="N33" s="19"/>
      <c r="O33" s="19"/>
      <c r="P33" s="19"/>
      <c r="Q33" s="19"/>
      <c r="R33" s="19"/>
      <c r="S33" s="20"/>
      <c r="T33" s="15"/>
    </row>
    <row r="34" spans="1:20" x14ac:dyDescent="0.2">
      <c r="A34" s="4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2"/>
      <c r="T34" s="15"/>
    </row>
    <row r="35" spans="1:20" x14ac:dyDescent="0.2">
      <c r="A35" s="4" t="s">
        <v>29</v>
      </c>
      <c r="B35" s="19">
        <v>0.61508990330501379</v>
      </c>
      <c r="C35" s="19">
        <v>0.82954766935715918</v>
      </c>
      <c r="D35" s="19">
        <v>0.95110485771629405</v>
      </c>
      <c r="E35" s="19">
        <v>0.90636737937012413</v>
      </c>
      <c r="F35" s="19">
        <v>0.98917712691771265</v>
      </c>
      <c r="G35" s="19">
        <v>0.97259621797275442</v>
      </c>
      <c r="H35" s="19">
        <v>0.96447958461175354</v>
      </c>
      <c r="I35" s="19">
        <v>0.87195532666154241</v>
      </c>
      <c r="J35" s="19">
        <v>0.87704879757179555</v>
      </c>
      <c r="K35" s="19">
        <v>0.83370615702030615</v>
      </c>
      <c r="L35" s="19">
        <v>0.91940896197556499</v>
      </c>
      <c r="M35" s="19">
        <v>0.89294200602545482</v>
      </c>
      <c r="N35" s="19">
        <v>0.88042116171968499</v>
      </c>
      <c r="O35" s="19">
        <v>0.74334705254109257</v>
      </c>
      <c r="P35" s="19">
        <v>0.70644061094360133</v>
      </c>
      <c r="Q35" s="19">
        <v>1</v>
      </c>
      <c r="R35" s="19">
        <v>0.84630653123451427</v>
      </c>
      <c r="S35" s="20">
        <v>0.80535244824186658</v>
      </c>
      <c r="T35" s="15"/>
    </row>
    <row r="36" spans="1:20" x14ac:dyDescent="0.2">
      <c r="A36" s="4" t="s">
        <v>30</v>
      </c>
      <c r="B36" s="19">
        <v>0.11960537442144563</v>
      </c>
      <c r="C36" s="19">
        <v>8.4020393704928614E-2</v>
      </c>
      <c r="D36" s="19">
        <v>2.955032019652197E-2</v>
      </c>
      <c r="E36" s="19">
        <v>4.8902051430222471E-2</v>
      </c>
      <c r="F36" s="19">
        <v>1.0822873082287307E-2</v>
      </c>
      <c r="G36" s="19">
        <v>2.4173466003186247E-2</v>
      </c>
      <c r="H36" s="19">
        <v>3.2790496420423254E-2</v>
      </c>
      <c r="I36" s="19">
        <v>0.1043394591106783</v>
      </c>
      <c r="J36" s="19">
        <v>0.1045161226223417</v>
      </c>
      <c r="K36" s="19">
        <v>0.12742534477141926</v>
      </c>
      <c r="L36" s="19">
        <v>7.6660672240864675E-2</v>
      </c>
      <c r="M36" s="19">
        <v>8.8400972613633597E-2</v>
      </c>
      <c r="N36" s="19">
        <v>9.9497920401965811E-2</v>
      </c>
      <c r="O36" s="19">
        <v>0.10471196175987917</v>
      </c>
      <c r="P36" s="19">
        <v>0.12868864613711631</v>
      </c>
      <c r="Q36" s="19">
        <v>0</v>
      </c>
      <c r="R36" s="19">
        <v>7.4901093187683287E-2</v>
      </c>
      <c r="S36" s="20">
        <v>9.0936164968780792E-2</v>
      </c>
      <c r="T36" s="15"/>
    </row>
    <row r="37" spans="1:20" x14ac:dyDescent="0.2">
      <c r="A37" s="4" t="s">
        <v>31</v>
      </c>
      <c r="B37" s="19">
        <v>0.14631165719466532</v>
      </c>
      <c r="C37" s="19">
        <v>6.9119562426331146E-2</v>
      </c>
      <c r="D37" s="19">
        <v>1.5425096653876799E-2</v>
      </c>
      <c r="E37" s="19">
        <v>3.8030915920254253E-2</v>
      </c>
      <c r="F37" s="19">
        <v>0</v>
      </c>
      <c r="G37" s="19">
        <v>2.1195752036063074E-3</v>
      </c>
      <c r="H37" s="19">
        <v>2.729918967823145E-3</v>
      </c>
      <c r="I37" s="19">
        <v>2.1207618960895708E-2</v>
      </c>
      <c r="J37" s="19">
        <v>1.8435079805862866E-2</v>
      </c>
      <c r="K37" s="19">
        <v>3.884460853512868E-2</v>
      </c>
      <c r="L37" s="19">
        <v>3.9303657835703292E-3</v>
      </c>
      <c r="M37" s="19">
        <v>1.7770209746415511E-2</v>
      </c>
      <c r="N37" s="19">
        <v>2.0073867966737508E-2</v>
      </c>
      <c r="O37" s="19">
        <v>0.12373531480371981</v>
      </c>
      <c r="P37" s="19">
        <v>0.15856853343878208</v>
      </c>
      <c r="Q37" s="19">
        <v>0</v>
      </c>
      <c r="R37" s="19">
        <v>5.9632480970085604E-2</v>
      </c>
      <c r="S37" s="20">
        <v>9.8771771278343731E-2</v>
      </c>
      <c r="T37" s="15"/>
    </row>
    <row r="38" spans="1:20" x14ac:dyDescent="0.2">
      <c r="A38" s="4" t="s">
        <v>32</v>
      </c>
      <c r="B38" s="19">
        <v>9.1466083507160775E-2</v>
      </c>
      <c r="C38" s="19">
        <v>1.6805006852557106E-2</v>
      </c>
      <c r="D38" s="19">
        <v>3.3910451839143482E-3</v>
      </c>
      <c r="E38" s="19">
        <v>6.6996532793990168E-3</v>
      </c>
      <c r="F38" s="19">
        <v>0</v>
      </c>
      <c r="G38" s="19">
        <v>1.1107408204530549E-3</v>
      </c>
      <c r="H38" s="19">
        <v>0</v>
      </c>
      <c r="I38" s="19">
        <v>1.8762223244524223E-3</v>
      </c>
      <c r="J38" s="19">
        <v>0</v>
      </c>
      <c r="K38" s="19">
        <v>2.3889673145835596E-5</v>
      </c>
      <c r="L38" s="19">
        <v>0</v>
      </c>
      <c r="M38" s="19">
        <v>8.8681161449607061E-4</v>
      </c>
      <c r="N38" s="19">
        <v>7.0499116117331679E-6</v>
      </c>
      <c r="O38" s="19">
        <v>2.7433965458855406E-2</v>
      </c>
      <c r="P38" s="19">
        <v>6.3022094805002217E-3</v>
      </c>
      <c r="Q38" s="19">
        <v>0</v>
      </c>
      <c r="R38" s="19">
        <v>1.8922951525507263E-2</v>
      </c>
      <c r="S38" s="20">
        <v>4.939615511008872E-3</v>
      </c>
      <c r="T38" s="15"/>
    </row>
    <row r="39" spans="1:20" x14ac:dyDescent="0.2">
      <c r="A39" s="4" t="s">
        <v>33</v>
      </c>
      <c r="B39" s="23">
        <v>2.7526981571714702E-2</v>
      </c>
      <c r="C39" s="23">
        <v>5.0736765902418364E-4</v>
      </c>
      <c r="D39" s="23">
        <v>5.2868024939275451E-4</v>
      </c>
      <c r="E39" s="23">
        <v>0</v>
      </c>
      <c r="F39" s="23">
        <v>0</v>
      </c>
      <c r="G39" s="23">
        <v>0</v>
      </c>
      <c r="H39" s="23">
        <v>0</v>
      </c>
      <c r="I39" s="23">
        <v>6.2137294243123529E-4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7.7170543645315066E-4</v>
      </c>
      <c r="P39" s="23">
        <v>0</v>
      </c>
      <c r="Q39" s="23">
        <v>0</v>
      </c>
      <c r="R39" s="23">
        <v>2.3694308220977185E-4</v>
      </c>
      <c r="S39" s="24">
        <v>0</v>
      </c>
      <c r="T39" s="15"/>
    </row>
    <row r="40" spans="1:20" x14ac:dyDescent="0.2">
      <c r="A40" s="4"/>
      <c r="B40" s="25">
        <f>SUM(B35:B39)</f>
        <v>1.0000000000000002</v>
      </c>
      <c r="C40" s="25">
        <f t="shared" ref="C40:S40" si="4">SUM(C35:C39)</f>
        <v>1.0000000000000002</v>
      </c>
      <c r="D40" s="25">
        <f t="shared" si="4"/>
        <v>0.99999999999999989</v>
      </c>
      <c r="E40" s="25">
        <f t="shared" si="4"/>
        <v>0.99999999999999989</v>
      </c>
      <c r="F40" s="25">
        <f t="shared" si="4"/>
        <v>1</v>
      </c>
      <c r="G40" s="25">
        <f t="shared" si="4"/>
        <v>1</v>
      </c>
      <c r="H40" s="25">
        <f t="shared" si="4"/>
        <v>1</v>
      </c>
      <c r="I40" s="25">
        <f t="shared" si="4"/>
        <v>1</v>
      </c>
      <c r="J40" s="25">
        <f t="shared" si="4"/>
        <v>1</v>
      </c>
      <c r="K40" s="25">
        <f t="shared" si="4"/>
        <v>1</v>
      </c>
      <c r="L40" s="25">
        <f t="shared" si="4"/>
        <v>1</v>
      </c>
      <c r="M40" s="25">
        <f t="shared" si="4"/>
        <v>1</v>
      </c>
      <c r="N40" s="25">
        <f t="shared" si="4"/>
        <v>1</v>
      </c>
      <c r="O40" s="25">
        <f t="shared" si="4"/>
        <v>1.0000000000000002</v>
      </c>
      <c r="P40" s="25">
        <f t="shared" si="4"/>
        <v>0.99999999999999989</v>
      </c>
      <c r="Q40" s="25">
        <f t="shared" si="4"/>
        <v>1</v>
      </c>
      <c r="R40" s="25">
        <f t="shared" si="4"/>
        <v>1.0000000000000002</v>
      </c>
      <c r="S40" s="26">
        <f t="shared" si="4"/>
        <v>0.99999999999999989</v>
      </c>
      <c r="T40" s="15"/>
    </row>
    <row r="41" spans="1:20" x14ac:dyDescent="0.2">
      <c r="A41" s="4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6"/>
      <c r="T41" s="15"/>
    </row>
    <row r="42" spans="1:20" x14ac:dyDescent="0.2">
      <c r="A42" s="27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6"/>
      <c r="T42" s="15"/>
    </row>
    <row r="43" spans="1:20" x14ac:dyDescent="0.2">
      <c r="A43" s="4" t="s">
        <v>19</v>
      </c>
      <c r="B43" s="19">
        <v>0.26575060130499517</v>
      </c>
      <c r="C43" s="144">
        <f>B43</f>
        <v>0.26575060130499517</v>
      </c>
      <c r="D43" s="19">
        <v>0.25026393618421916</v>
      </c>
      <c r="E43" s="150">
        <f>D43</f>
        <v>0.25026393618421916</v>
      </c>
      <c r="F43" s="156">
        <f>D43</f>
        <v>0.25026393618421916</v>
      </c>
      <c r="G43" s="162">
        <f>D43</f>
        <v>0.25026393618421916</v>
      </c>
      <c r="H43" s="168">
        <f>D43</f>
        <v>0.25026393618421916</v>
      </c>
      <c r="I43" s="19">
        <v>0.29120703799549591</v>
      </c>
      <c r="J43" s="174">
        <f>I43</f>
        <v>0.29120703799549591</v>
      </c>
      <c r="K43" s="180">
        <f>I43</f>
        <v>0.29120703799549591</v>
      </c>
      <c r="L43" s="186">
        <f>I43</f>
        <v>0.29120703799549591</v>
      </c>
      <c r="M43" s="192">
        <f>I43</f>
        <v>0.29120703799549591</v>
      </c>
      <c r="N43" s="198">
        <f>I43</f>
        <v>0.29120703799549591</v>
      </c>
      <c r="O43" s="19">
        <v>0.2648013246758037</v>
      </c>
      <c r="P43" s="204">
        <f>O43</f>
        <v>0.2648013246758037</v>
      </c>
      <c r="Q43" s="210">
        <f>O43</f>
        <v>0.2648013246758037</v>
      </c>
      <c r="R43" s="216">
        <f>O43</f>
        <v>0.2648013246758037</v>
      </c>
      <c r="S43" s="222">
        <f>O43</f>
        <v>0.2648013246758037</v>
      </c>
      <c r="T43" s="15"/>
    </row>
    <row r="44" spans="1:20" x14ac:dyDescent="0.2">
      <c r="A44" s="4" t="s">
        <v>246</v>
      </c>
      <c r="B44" s="19">
        <v>0.42784850309472761</v>
      </c>
      <c r="C44" s="145">
        <f>B44</f>
        <v>0.42784850309472761</v>
      </c>
      <c r="D44" s="19">
        <v>0.44014880855546668</v>
      </c>
      <c r="E44" s="151">
        <f>D44</f>
        <v>0.44014880855546668</v>
      </c>
      <c r="F44" s="157">
        <f>D44</f>
        <v>0.44014880855546668</v>
      </c>
      <c r="G44" s="163">
        <f>D44</f>
        <v>0.44014880855546668</v>
      </c>
      <c r="H44" s="169">
        <f>D44</f>
        <v>0.44014880855546668</v>
      </c>
      <c r="I44" s="19">
        <v>0.45318516807177961</v>
      </c>
      <c r="J44" s="175">
        <f>I44</f>
        <v>0.45318516807177961</v>
      </c>
      <c r="K44" s="181">
        <f>I44</f>
        <v>0.45318516807177961</v>
      </c>
      <c r="L44" s="187">
        <f>I44</f>
        <v>0.45318516807177961</v>
      </c>
      <c r="M44" s="193">
        <f>I44</f>
        <v>0.45318516807177961</v>
      </c>
      <c r="N44" s="199">
        <f>I44</f>
        <v>0.45318516807177961</v>
      </c>
      <c r="O44" s="19">
        <v>0.45916126988997619</v>
      </c>
      <c r="P44" s="205">
        <f>O44</f>
        <v>0.45916126988997619</v>
      </c>
      <c r="Q44" s="211">
        <f>O44</f>
        <v>0.45916126988997619</v>
      </c>
      <c r="R44" s="217">
        <f>O44</f>
        <v>0.45916126988997619</v>
      </c>
      <c r="S44" s="223">
        <f>O44</f>
        <v>0.45916126988997619</v>
      </c>
      <c r="T44" s="15"/>
    </row>
    <row r="45" spans="1:20" x14ac:dyDescent="0.2">
      <c r="A45" s="4" t="s">
        <v>35</v>
      </c>
      <c r="B45" s="23">
        <v>0.30640089560027722</v>
      </c>
      <c r="C45" s="146">
        <f>B45</f>
        <v>0.30640089560027722</v>
      </c>
      <c r="D45" s="23">
        <v>0.30958725526031428</v>
      </c>
      <c r="E45" s="152">
        <f>D45</f>
        <v>0.30958725526031428</v>
      </c>
      <c r="F45" s="158">
        <f>D45</f>
        <v>0.30958725526031428</v>
      </c>
      <c r="G45" s="164">
        <f>D45</f>
        <v>0.30958725526031428</v>
      </c>
      <c r="H45" s="170">
        <f>D45</f>
        <v>0.30958725526031428</v>
      </c>
      <c r="I45" s="23">
        <v>0.25560779393272443</v>
      </c>
      <c r="J45" s="176">
        <f>I45</f>
        <v>0.25560779393272443</v>
      </c>
      <c r="K45" s="182">
        <f>I45</f>
        <v>0.25560779393272443</v>
      </c>
      <c r="L45" s="188">
        <f>I45</f>
        <v>0.25560779393272443</v>
      </c>
      <c r="M45" s="194">
        <f>I45</f>
        <v>0.25560779393272443</v>
      </c>
      <c r="N45" s="200">
        <f>I45</f>
        <v>0.25560779393272443</v>
      </c>
      <c r="O45" s="23">
        <v>0.27603740543422017</v>
      </c>
      <c r="P45" s="206">
        <f>O45</f>
        <v>0.27603740543422017</v>
      </c>
      <c r="Q45" s="212">
        <f>O45</f>
        <v>0.27603740543422017</v>
      </c>
      <c r="R45" s="218">
        <f>O45</f>
        <v>0.27603740543422017</v>
      </c>
      <c r="S45" s="224">
        <f>O45</f>
        <v>0.27603740543422017</v>
      </c>
      <c r="T45" s="15"/>
    </row>
    <row r="46" spans="1:20" x14ac:dyDescent="0.2">
      <c r="A46" s="4" t="s">
        <v>36</v>
      </c>
      <c r="B46" s="28">
        <f t="shared" ref="B46:S46" si="5">SUM(B43:B45)</f>
        <v>1</v>
      </c>
      <c r="C46" s="28">
        <f t="shared" si="5"/>
        <v>1</v>
      </c>
      <c r="D46" s="28">
        <f t="shared" si="5"/>
        <v>1</v>
      </c>
      <c r="E46" s="28">
        <f t="shared" si="5"/>
        <v>1</v>
      </c>
      <c r="F46" s="28">
        <f t="shared" si="5"/>
        <v>1</v>
      </c>
      <c r="G46" s="28">
        <f t="shared" si="5"/>
        <v>1</v>
      </c>
      <c r="H46" s="28">
        <f t="shared" si="5"/>
        <v>1</v>
      </c>
      <c r="I46" s="28">
        <f t="shared" si="5"/>
        <v>1</v>
      </c>
      <c r="J46" s="28">
        <f t="shared" si="5"/>
        <v>1</v>
      </c>
      <c r="K46" s="28">
        <f t="shared" si="5"/>
        <v>1</v>
      </c>
      <c r="L46" s="28">
        <f t="shared" si="5"/>
        <v>1</v>
      </c>
      <c r="M46" s="28">
        <f t="shared" si="5"/>
        <v>1</v>
      </c>
      <c r="N46" s="28">
        <f t="shared" si="5"/>
        <v>1</v>
      </c>
      <c r="O46" s="28">
        <f t="shared" si="5"/>
        <v>1</v>
      </c>
      <c r="P46" s="28">
        <f t="shared" si="5"/>
        <v>1</v>
      </c>
      <c r="Q46" s="28">
        <f t="shared" si="5"/>
        <v>1</v>
      </c>
      <c r="R46" s="28">
        <f t="shared" si="5"/>
        <v>1</v>
      </c>
      <c r="S46" s="26">
        <f t="shared" si="5"/>
        <v>1</v>
      </c>
      <c r="T46" s="15"/>
    </row>
    <row r="47" spans="1:20" x14ac:dyDescent="0.2">
      <c r="A47" s="4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26"/>
      <c r="T47" s="15"/>
    </row>
    <row r="48" spans="1:20" x14ac:dyDescent="0.2">
      <c r="A48" s="4" t="s">
        <v>37</v>
      </c>
      <c r="B48" s="19">
        <v>0.26581973892536431</v>
      </c>
      <c r="C48" s="147">
        <f>B48</f>
        <v>0.26581973892536431</v>
      </c>
      <c r="D48" s="19">
        <v>0.25769251197840454</v>
      </c>
      <c r="E48" s="153">
        <f>D48</f>
        <v>0.25769251197840454</v>
      </c>
      <c r="F48" s="159">
        <f>D48</f>
        <v>0.25769251197840454</v>
      </c>
      <c r="G48" s="165">
        <f>D48</f>
        <v>0.25769251197840454</v>
      </c>
      <c r="H48" s="171">
        <f>D48</f>
        <v>0.25769251197840454</v>
      </c>
      <c r="I48" s="19">
        <v>0.26290883580180857</v>
      </c>
      <c r="J48" s="177">
        <f>I48</f>
        <v>0.26290883580180857</v>
      </c>
      <c r="K48" s="183">
        <f>I48</f>
        <v>0.26290883580180857</v>
      </c>
      <c r="L48" s="189">
        <f>I48</f>
        <v>0.26290883580180857</v>
      </c>
      <c r="M48" s="195">
        <f>I48</f>
        <v>0.26290883580180857</v>
      </c>
      <c r="N48" s="201">
        <f>I48</f>
        <v>0.26290883580180857</v>
      </c>
      <c r="O48" s="19">
        <v>0.2306941579510878</v>
      </c>
      <c r="P48" s="207">
        <f>O48</f>
        <v>0.2306941579510878</v>
      </c>
      <c r="Q48" s="213">
        <f>O48</f>
        <v>0.2306941579510878</v>
      </c>
      <c r="R48" s="219">
        <f>O48</f>
        <v>0.2306941579510878</v>
      </c>
      <c r="S48" s="225">
        <f>O48</f>
        <v>0.2306941579510878</v>
      </c>
      <c r="T48" s="15"/>
    </row>
    <row r="49" spans="1:20" x14ac:dyDescent="0.2">
      <c r="A49" s="4" t="s">
        <v>247</v>
      </c>
      <c r="B49" s="19">
        <v>0.39215986932571056</v>
      </c>
      <c r="C49" s="148">
        <f>B49</f>
        <v>0.39215986932571056</v>
      </c>
      <c r="D49" s="19">
        <v>0.39841015563838139</v>
      </c>
      <c r="E49" s="154">
        <f>D49</f>
        <v>0.39841015563838139</v>
      </c>
      <c r="F49" s="160">
        <f>D49</f>
        <v>0.39841015563838139</v>
      </c>
      <c r="G49" s="166">
        <f>D49</f>
        <v>0.39841015563838139</v>
      </c>
      <c r="H49" s="172">
        <f>D49</f>
        <v>0.39841015563838139</v>
      </c>
      <c r="I49" s="19">
        <v>0.39921397770108619</v>
      </c>
      <c r="J49" s="178">
        <f>I49</f>
        <v>0.39921397770108619</v>
      </c>
      <c r="K49" s="184">
        <f>I49</f>
        <v>0.39921397770108619</v>
      </c>
      <c r="L49" s="190">
        <f>I49</f>
        <v>0.39921397770108619</v>
      </c>
      <c r="M49" s="196">
        <f>I49</f>
        <v>0.39921397770108619</v>
      </c>
      <c r="N49" s="202">
        <f>I49</f>
        <v>0.39921397770108619</v>
      </c>
      <c r="O49" s="19">
        <v>0.39846885991490988</v>
      </c>
      <c r="P49" s="208">
        <f>O49</f>
        <v>0.39846885991490988</v>
      </c>
      <c r="Q49" s="214">
        <f>O49</f>
        <v>0.39846885991490988</v>
      </c>
      <c r="R49" s="220">
        <f>O49</f>
        <v>0.39846885991490988</v>
      </c>
      <c r="S49" s="226">
        <f>O49</f>
        <v>0.39846885991490988</v>
      </c>
      <c r="T49" s="15"/>
    </row>
    <row r="50" spans="1:20" x14ac:dyDescent="0.2">
      <c r="A50" s="4" t="s">
        <v>38</v>
      </c>
      <c r="B50" s="23">
        <v>0.34202039174892507</v>
      </c>
      <c r="C50" s="149">
        <f>B50</f>
        <v>0.34202039174892507</v>
      </c>
      <c r="D50" s="23">
        <v>0.34389733238321402</v>
      </c>
      <c r="E50" s="155">
        <f>D50</f>
        <v>0.34389733238321402</v>
      </c>
      <c r="F50" s="161">
        <f>D50</f>
        <v>0.34389733238321402</v>
      </c>
      <c r="G50" s="167">
        <f>D50</f>
        <v>0.34389733238321402</v>
      </c>
      <c r="H50" s="173">
        <f>D50</f>
        <v>0.34389733238321402</v>
      </c>
      <c r="I50" s="23">
        <v>0.3378771864971053</v>
      </c>
      <c r="J50" s="179">
        <f>I50</f>
        <v>0.3378771864971053</v>
      </c>
      <c r="K50" s="185">
        <f>I50</f>
        <v>0.3378771864971053</v>
      </c>
      <c r="L50" s="191">
        <f>I50</f>
        <v>0.3378771864971053</v>
      </c>
      <c r="M50" s="197">
        <f>I50</f>
        <v>0.3378771864971053</v>
      </c>
      <c r="N50" s="203">
        <f>I50</f>
        <v>0.3378771864971053</v>
      </c>
      <c r="O50" s="23">
        <v>0.37083698213400229</v>
      </c>
      <c r="P50" s="209">
        <f>O50</f>
        <v>0.37083698213400229</v>
      </c>
      <c r="Q50" s="215">
        <f>O50</f>
        <v>0.37083698213400229</v>
      </c>
      <c r="R50" s="221">
        <f>O50</f>
        <v>0.37083698213400229</v>
      </c>
      <c r="S50" s="227">
        <f>O50</f>
        <v>0.37083698213400229</v>
      </c>
      <c r="T50" s="15"/>
    </row>
    <row r="51" spans="1:20" x14ac:dyDescent="0.2">
      <c r="A51" s="4" t="s">
        <v>39</v>
      </c>
      <c r="B51" s="28">
        <f t="shared" ref="B51:S51" si="6">SUM(B48:B50)</f>
        <v>1</v>
      </c>
      <c r="C51" s="28">
        <f t="shared" si="6"/>
        <v>1</v>
      </c>
      <c r="D51" s="28">
        <f t="shared" si="6"/>
        <v>1</v>
      </c>
      <c r="E51" s="28">
        <f t="shared" si="6"/>
        <v>1</v>
      </c>
      <c r="F51" s="28">
        <f t="shared" si="6"/>
        <v>1</v>
      </c>
      <c r="G51" s="28">
        <f t="shared" si="6"/>
        <v>1</v>
      </c>
      <c r="H51" s="28">
        <f t="shared" si="6"/>
        <v>1</v>
      </c>
      <c r="I51" s="28">
        <f t="shared" si="6"/>
        <v>1</v>
      </c>
      <c r="J51" s="28">
        <f t="shared" si="6"/>
        <v>1</v>
      </c>
      <c r="K51" s="28">
        <f t="shared" si="6"/>
        <v>1</v>
      </c>
      <c r="L51" s="28">
        <f t="shared" si="6"/>
        <v>1</v>
      </c>
      <c r="M51" s="28">
        <f t="shared" si="6"/>
        <v>1</v>
      </c>
      <c r="N51" s="28">
        <f t="shared" si="6"/>
        <v>1</v>
      </c>
      <c r="O51" s="28">
        <f t="shared" si="6"/>
        <v>1</v>
      </c>
      <c r="P51" s="28">
        <f t="shared" si="6"/>
        <v>1</v>
      </c>
      <c r="Q51" s="28">
        <f t="shared" si="6"/>
        <v>1</v>
      </c>
      <c r="R51" s="28">
        <f t="shared" si="6"/>
        <v>1</v>
      </c>
      <c r="S51" s="26">
        <f t="shared" si="6"/>
        <v>1</v>
      </c>
      <c r="T51" s="15"/>
    </row>
    <row r="52" spans="1:20" x14ac:dyDescent="0.2">
      <c r="A52" s="4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9"/>
      <c r="T52" s="15"/>
    </row>
    <row r="53" spans="1:20" x14ac:dyDescent="0.2">
      <c r="A53" s="8" t="s">
        <v>40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9"/>
      <c r="T53" s="15"/>
    </row>
    <row r="54" spans="1:20" x14ac:dyDescent="0.2">
      <c r="A54" s="4" t="s">
        <v>17</v>
      </c>
      <c r="B54" s="16">
        <f t="shared" ref="B54:S54" si="7">B13*B18</f>
        <v>171493.75992027525</v>
      </c>
      <c r="C54" s="16">
        <f t="shared" si="7"/>
        <v>0</v>
      </c>
      <c r="D54" s="16">
        <f t="shared" si="7"/>
        <v>41578.455601632319</v>
      </c>
      <c r="E54" s="16">
        <f t="shared" si="7"/>
        <v>0</v>
      </c>
      <c r="F54" s="16">
        <f t="shared" si="7"/>
        <v>0</v>
      </c>
      <c r="G54" s="16">
        <f t="shared" si="7"/>
        <v>0</v>
      </c>
      <c r="H54" s="16">
        <f t="shared" si="7"/>
        <v>0</v>
      </c>
      <c r="I54" s="16">
        <f t="shared" si="7"/>
        <v>360968.40213284543</v>
      </c>
      <c r="J54" s="16">
        <f t="shared" si="7"/>
        <v>0</v>
      </c>
      <c r="K54" s="16">
        <f t="shared" si="7"/>
        <v>0</v>
      </c>
      <c r="L54" s="16">
        <f t="shared" si="7"/>
        <v>0</v>
      </c>
      <c r="M54" s="16">
        <f t="shared" si="7"/>
        <v>0</v>
      </c>
      <c r="N54" s="16">
        <f t="shared" si="7"/>
        <v>0</v>
      </c>
      <c r="O54" s="16">
        <f t="shared" si="7"/>
        <v>21760.999440477994</v>
      </c>
      <c r="P54" s="16">
        <f t="shared" si="7"/>
        <v>0</v>
      </c>
      <c r="Q54" s="16">
        <f t="shared" si="7"/>
        <v>0</v>
      </c>
      <c r="R54" s="16">
        <f t="shared" si="7"/>
        <v>0</v>
      </c>
      <c r="S54" s="17">
        <f t="shared" si="7"/>
        <v>0</v>
      </c>
      <c r="T54" s="12">
        <f>SUM(B54:S54)</f>
        <v>595801.61709523096</v>
      </c>
    </row>
    <row r="55" spans="1:20" x14ac:dyDescent="0.2">
      <c r="A55" s="4" t="s">
        <v>18</v>
      </c>
      <c r="B55" s="16">
        <f t="shared" ref="B55:S57" si="8">B13*B19</f>
        <v>0</v>
      </c>
      <c r="C55" s="16">
        <f t="shared" si="8"/>
        <v>0</v>
      </c>
      <c r="D55" s="16">
        <f t="shared" si="8"/>
        <v>0</v>
      </c>
      <c r="E55" s="16">
        <f t="shared" si="8"/>
        <v>0</v>
      </c>
      <c r="F55" s="16">
        <f t="shared" si="8"/>
        <v>0</v>
      </c>
      <c r="G55" s="16">
        <f t="shared" si="8"/>
        <v>0</v>
      </c>
      <c r="H55" s="16">
        <f t="shared" si="8"/>
        <v>0</v>
      </c>
      <c r="I55" s="16">
        <f t="shared" si="8"/>
        <v>0</v>
      </c>
      <c r="J55" s="16">
        <f t="shared" si="8"/>
        <v>0</v>
      </c>
      <c r="K55" s="16">
        <f t="shared" si="8"/>
        <v>0</v>
      </c>
      <c r="L55" s="16">
        <f t="shared" si="8"/>
        <v>0</v>
      </c>
      <c r="M55" s="16">
        <f t="shared" si="8"/>
        <v>0</v>
      </c>
      <c r="N55" s="16">
        <f t="shared" si="8"/>
        <v>0</v>
      </c>
      <c r="O55" s="16">
        <f t="shared" si="8"/>
        <v>0</v>
      </c>
      <c r="P55" s="16">
        <f t="shared" si="8"/>
        <v>0</v>
      </c>
      <c r="Q55" s="16">
        <f t="shared" si="8"/>
        <v>0</v>
      </c>
      <c r="R55" s="16">
        <f t="shared" si="8"/>
        <v>0</v>
      </c>
      <c r="S55" s="17">
        <f t="shared" si="8"/>
        <v>0</v>
      </c>
      <c r="T55" s="12">
        <f t="shared" ref="T55:T57" si="9">SUM(B55:S55)</f>
        <v>0</v>
      </c>
    </row>
    <row r="56" spans="1:20" x14ac:dyDescent="0.2">
      <c r="A56" s="4" t="s">
        <v>19</v>
      </c>
      <c r="B56" s="16">
        <f t="shared" si="8"/>
        <v>66316.626513569659</v>
      </c>
      <c r="C56" s="16">
        <f t="shared" si="8"/>
        <v>0</v>
      </c>
      <c r="D56" s="16">
        <f t="shared" si="8"/>
        <v>17617.184647301212</v>
      </c>
      <c r="E56" s="16">
        <f t="shared" si="8"/>
        <v>0</v>
      </c>
      <c r="F56" s="16">
        <f t="shared" si="8"/>
        <v>0</v>
      </c>
      <c r="G56" s="16">
        <f t="shared" si="8"/>
        <v>0</v>
      </c>
      <c r="H56" s="16">
        <f t="shared" si="8"/>
        <v>0</v>
      </c>
      <c r="I56" s="16">
        <f t="shared" si="8"/>
        <v>205033.31944919471</v>
      </c>
      <c r="J56" s="16">
        <f t="shared" si="8"/>
        <v>0</v>
      </c>
      <c r="K56" s="16">
        <f t="shared" si="8"/>
        <v>0</v>
      </c>
      <c r="L56" s="16">
        <f t="shared" si="8"/>
        <v>0</v>
      </c>
      <c r="M56" s="16">
        <f t="shared" si="8"/>
        <v>0</v>
      </c>
      <c r="N56" s="16">
        <f t="shared" si="8"/>
        <v>0</v>
      </c>
      <c r="O56" s="16">
        <f t="shared" si="8"/>
        <v>11067.871816536441</v>
      </c>
      <c r="P56" s="16">
        <f t="shared" si="8"/>
        <v>0</v>
      </c>
      <c r="Q56" s="16">
        <f t="shared" si="8"/>
        <v>0</v>
      </c>
      <c r="R56" s="16">
        <f t="shared" si="8"/>
        <v>0</v>
      </c>
      <c r="S56" s="17">
        <f t="shared" si="8"/>
        <v>0</v>
      </c>
      <c r="T56" s="12">
        <f t="shared" si="9"/>
        <v>300035.00242660206</v>
      </c>
    </row>
    <row r="57" spans="1:20" x14ac:dyDescent="0.2">
      <c r="A57" s="4" t="s">
        <v>20</v>
      </c>
      <c r="B57" s="16">
        <f t="shared" si="8"/>
        <v>92697.193875967641</v>
      </c>
      <c r="C57" s="16">
        <f t="shared" si="8"/>
        <v>0</v>
      </c>
      <c r="D57" s="16">
        <f t="shared" si="8"/>
        <v>23246.123277987936</v>
      </c>
      <c r="E57" s="16">
        <f t="shared" si="8"/>
        <v>0</v>
      </c>
      <c r="F57" s="16">
        <f t="shared" si="8"/>
        <v>0</v>
      </c>
      <c r="G57" s="16">
        <f t="shared" si="8"/>
        <v>0</v>
      </c>
      <c r="H57" s="16">
        <f t="shared" si="8"/>
        <v>0</v>
      </c>
      <c r="I57" s="16">
        <f t="shared" si="8"/>
        <v>154204.0917714347</v>
      </c>
      <c r="J57" s="16">
        <f t="shared" si="8"/>
        <v>0</v>
      </c>
      <c r="K57" s="16">
        <f t="shared" si="8"/>
        <v>0</v>
      </c>
      <c r="L57" s="16">
        <f t="shared" si="8"/>
        <v>0</v>
      </c>
      <c r="M57" s="16">
        <f t="shared" si="8"/>
        <v>0</v>
      </c>
      <c r="N57" s="16">
        <f t="shared" si="8"/>
        <v>0</v>
      </c>
      <c r="O57" s="16">
        <f t="shared" si="8"/>
        <v>9924.1915859276069</v>
      </c>
      <c r="P57" s="16">
        <f t="shared" si="8"/>
        <v>0</v>
      </c>
      <c r="Q57" s="16">
        <f t="shared" si="8"/>
        <v>0</v>
      </c>
      <c r="R57" s="16">
        <f t="shared" si="8"/>
        <v>0</v>
      </c>
      <c r="S57" s="17">
        <f t="shared" si="8"/>
        <v>0</v>
      </c>
      <c r="T57" s="12">
        <f t="shared" si="9"/>
        <v>280071.6005113179</v>
      </c>
    </row>
    <row r="58" spans="1:20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9"/>
      <c r="T58" s="15"/>
    </row>
    <row r="59" spans="1:20" x14ac:dyDescent="0.2">
      <c r="A59" s="8" t="s">
        <v>41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9"/>
      <c r="T59" s="15"/>
    </row>
    <row r="60" spans="1:20" x14ac:dyDescent="0.2">
      <c r="A60" s="4" t="s">
        <v>22</v>
      </c>
      <c r="B60" s="16">
        <f t="shared" ref="B60:S60" si="10">B24*B14</f>
        <v>4868.6847040511393</v>
      </c>
      <c r="C60" s="16">
        <f t="shared" si="10"/>
        <v>0</v>
      </c>
      <c r="D60" s="16">
        <f t="shared" si="10"/>
        <v>0</v>
      </c>
      <c r="E60" s="16">
        <f t="shared" si="10"/>
        <v>0</v>
      </c>
      <c r="F60" s="16">
        <f t="shared" si="10"/>
        <v>0</v>
      </c>
      <c r="G60" s="16">
        <f t="shared" si="10"/>
        <v>0</v>
      </c>
      <c r="H60" s="16">
        <f t="shared" si="10"/>
        <v>0</v>
      </c>
      <c r="I60" s="16">
        <f t="shared" si="10"/>
        <v>0</v>
      </c>
      <c r="J60" s="16">
        <f t="shared" si="10"/>
        <v>0</v>
      </c>
      <c r="K60" s="16">
        <f t="shared" si="10"/>
        <v>0</v>
      </c>
      <c r="L60" s="16">
        <f t="shared" si="10"/>
        <v>0</v>
      </c>
      <c r="M60" s="16">
        <f t="shared" si="10"/>
        <v>0</v>
      </c>
      <c r="N60" s="16">
        <f t="shared" si="10"/>
        <v>0</v>
      </c>
      <c r="O60" s="16">
        <f t="shared" si="10"/>
        <v>0</v>
      </c>
      <c r="P60" s="16">
        <f t="shared" si="10"/>
        <v>0</v>
      </c>
      <c r="Q60" s="16">
        <f t="shared" si="10"/>
        <v>0</v>
      </c>
      <c r="R60" s="16">
        <f t="shared" si="10"/>
        <v>0</v>
      </c>
      <c r="S60" s="17">
        <f t="shared" si="10"/>
        <v>0</v>
      </c>
      <c r="T60" s="12">
        <f>SUM(B60:S60)</f>
        <v>4868.6847040511393</v>
      </c>
    </row>
    <row r="61" spans="1:20" x14ac:dyDescent="0.2">
      <c r="A61" s="4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7"/>
      <c r="T61" s="12"/>
    </row>
    <row r="62" spans="1:20" x14ac:dyDescent="0.2">
      <c r="A62" s="4" t="s">
        <v>23</v>
      </c>
      <c r="B62" s="16">
        <f t="shared" ref="B62:S66" si="11">B$14*B26</f>
        <v>8101526.6737998957</v>
      </c>
      <c r="C62" s="16">
        <f t="shared" si="11"/>
        <v>336025.4201014078</v>
      </c>
      <c r="D62" s="16">
        <f t="shared" si="11"/>
        <v>4271294.855138314</v>
      </c>
      <c r="E62" s="16">
        <f t="shared" si="11"/>
        <v>37911.447801005954</v>
      </c>
      <c r="F62" s="16">
        <f t="shared" si="11"/>
        <v>13759.65335678804</v>
      </c>
      <c r="G62" s="16">
        <f t="shared" si="11"/>
        <v>1571466.2360822484</v>
      </c>
      <c r="H62" s="16">
        <f t="shared" si="11"/>
        <v>90744.5703035513</v>
      </c>
      <c r="I62" s="16">
        <f t="shared" si="11"/>
        <v>21156848.398538794</v>
      </c>
      <c r="J62" s="16">
        <f t="shared" si="11"/>
        <v>2357220.5229324927</v>
      </c>
      <c r="K62" s="16">
        <f t="shared" si="11"/>
        <v>246750.34759809711</v>
      </c>
      <c r="L62" s="16">
        <f t="shared" si="11"/>
        <v>39209.489243650751</v>
      </c>
      <c r="M62" s="16">
        <f t="shared" si="11"/>
        <v>15959486.247583151</v>
      </c>
      <c r="N62" s="16">
        <f t="shared" si="11"/>
        <v>2306251.869725314</v>
      </c>
      <c r="O62" s="16">
        <f t="shared" si="11"/>
        <v>1697008.2156305336</v>
      </c>
      <c r="P62" s="16">
        <f t="shared" si="11"/>
        <v>20796.06097352166</v>
      </c>
      <c r="Q62" s="16">
        <f t="shared" si="11"/>
        <v>0</v>
      </c>
      <c r="R62" s="16">
        <f t="shared" si="11"/>
        <v>543496.41053368524</v>
      </c>
      <c r="S62" s="17">
        <f t="shared" si="11"/>
        <v>68805.081247002527</v>
      </c>
      <c r="T62" s="12">
        <f t="shared" ref="T62:T67" si="12">SUM(B62:S62)</f>
        <v>58818601.50058946</v>
      </c>
    </row>
    <row r="63" spans="1:20" x14ac:dyDescent="0.2">
      <c r="A63" s="4" t="s">
        <v>24</v>
      </c>
      <c r="B63" s="16">
        <f t="shared" si="11"/>
        <v>1785033.837156333</v>
      </c>
      <c r="C63" s="16">
        <f t="shared" si="11"/>
        <v>37519.418504635942</v>
      </c>
      <c r="D63" s="16">
        <f t="shared" si="11"/>
        <v>446201.49765040883</v>
      </c>
      <c r="E63" s="16">
        <f t="shared" si="11"/>
        <v>7377.9624141270724</v>
      </c>
      <c r="F63" s="16">
        <f t="shared" si="11"/>
        <v>1255.8635106756274</v>
      </c>
      <c r="G63" s="16">
        <f t="shared" si="11"/>
        <v>109914.47298892689</v>
      </c>
      <c r="H63" s="16">
        <f t="shared" si="11"/>
        <v>5015.6429448464296</v>
      </c>
      <c r="I63" s="16">
        <f t="shared" si="11"/>
        <v>3940989.7043690258</v>
      </c>
      <c r="J63" s="16">
        <f t="shared" si="11"/>
        <v>506790.97593332216</v>
      </c>
      <c r="K63" s="16">
        <f t="shared" si="11"/>
        <v>52123.174485796801</v>
      </c>
      <c r="L63" s="16">
        <f t="shared" si="11"/>
        <v>5928.0303873340708</v>
      </c>
      <c r="M63" s="16">
        <f t="shared" si="11"/>
        <v>2664140.4844649015</v>
      </c>
      <c r="N63" s="16">
        <f t="shared" si="11"/>
        <v>450621.24363850179</v>
      </c>
      <c r="O63" s="16">
        <f t="shared" si="11"/>
        <v>351144.36824627052</v>
      </c>
      <c r="P63" s="16">
        <f t="shared" si="11"/>
        <v>5211.7567711621405</v>
      </c>
      <c r="Q63" s="16">
        <f t="shared" si="11"/>
        <v>0</v>
      </c>
      <c r="R63" s="16">
        <f t="shared" si="11"/>
        <v>94095.528719611597</v>
      </c>
      <c r="S63" s="17">
        <f t="shared" si="11"/>
        <v>14160.073990828103</v>
      </c>
      <c r="T63" s="12">
        <f t="shared" si="12"/>
        <v>10477524.036176708</v>
      </c>
    </row>
    <row r="64" spans="1:20" x14ac:dyDescent="0.2">
      <c r="A64" s="4" t="s">
        <v>25</v>
      </c>
      <c r="B64" s="16">
        <f t="shared" si="11"/>
        <v>2652528.2842330406</v>
      </c>
      <c r="C64" s="16">
        <f t="shared" si="11"/>
        <v>32060.724389700212</v>
      </c>
      <c r="D64" s="16">
        <f t="shared" si="11"/>
        <v>377344.75397321349</v>
      </c>
      <c r="E64" s="16">
        <f t="shared" si="11"/>
        <v>9135.0640124378151</v>
      </c>
      <c r="F64" s="16">
        <f t="shared" si="11"/>
        <v>0</v>
      </c>
      <c r="G64" s="16">
        <f t="shared" si="11"/>
        <v>22356.927581269345</v>
      </c>
      <c r="H64" s="16">
        <f t="shared" si="11"/>
        <v>0</v>
      </c>
      <c r="I64" s="16">
        <f t="shared" si="11"/>
        <v>3401107.6568813627</v>
      </c>
      <c r="J64" s="16">
        <f t="shared" si="11"/>
        <v>485322.56947291165</v>
      </c>
      <c r="K64" s="16">
        <f t="shared" si="11"/>
        <v>50554.813051915473</v>
      </c>
      <c r="L64" s="16">
        <f t="shared" si="11"/>
        <v>4075.8448509825334</v>
      </c>
      <c r="M64" s="16">
        <f t="shared" si="11"/>
        <v>2031267.364719922</v>
      </c>
      <c r="N64" s="16">
        <f t="shared" si="11"/>
        <v>398113.38226700551</v>
      </c>
      <c r="O64" s="16">
        <f t="shared" si="11"/>
        <v>434126.30501393782</v>
      </c>
      <c r="P64" s="16">
        <f t="shared" si="11"/>
        <v>5544.924127232448</v>
      </c>
      <c r="Q64" s="16">
        <f t="shared" si="11"/>
        <v>0</v>
      </c>
      <c r="R64" s="16">
        <f t="shared" si="11"/>
        <v>63738.380393506988</v>
      </c>
      <c r="S64" s="17">
        <f t="shared" si="11"/>
        <v>14592.61055073432</v>
      </c>
      <c r="T64" s="12">
        <f t="shared" si="12"/>
        <v>9981869.6055191737</v>
      </c>
    </row>
    <row r="65" spans="1:20" x14ac:dyDescent="0.2">
      <c r="A65" s="4" t="s">
        <v>26</v>
      </c>
      <c r="B65" s="16">
        <f t="shared" si="11"/>
        <v>2111555.7899521855</v>
      </c>
      <c r="C65" s="16">
        <f t="shared" si="11"/>
        <v>10943.949133585633</v>
      </c>
      <c r="D65" s="16">
        <f t="shared" si="11"/>
        <v>14748.230384231687</v>
      </c>
      <c r="E65" s="16">
        <f t="shared" si="11"/>
        <v>0</v>
      </c>
      <c r="F65" s="16">
        <f t="shared" si="11"/>
        <v>0</v>
      </c>
      <c r="G65" s="16">
        <f t="shared" si="11"/>
        <v>3255.1500991576677</v>
      </c>
      <c r="H65" s="16">
        <f t="shared" si="11"/>
        <v>0</v>
      </c>
      <c r="I65" s="16">
        <f t="shared" si="11"/>
        <v>366830.82610892731</v>
      </c>
      <c r="J65" s="16">
        <f t="shared" si="11"/>
        <v>57663.025383134911</v>
      </c>
      <c r="K65" s="16">
        <f t="shared" si="11"/>
        <v>9917.4017502236384</v>
      </c>
      <c r="L65" s="16">
        <f t="shared" si="11"/>
        <v>105.39488593045127</v>
      </c>
      <c r="M65" s="16">
        <f t="shared" si="11"/>
        <v>282755.08506453584</v>
      </c>
      <c r="N65" s="16">
        <f t="shared" si="11"/>
        <v>55411.879644012093</v>
      </c>
      <c r="O65" s="16">
        <f t="shared" si="11"/>
        <v>146605.66912006907</v>
      </c>
      <c r="P65" s="16">
        <f t="shared" si="11"/>
        <v>114.20184159917041</v>
      </c>
      <c r="Q65" s="16">
        <f t="shared" si="11"/>
        <v>0</v>
      </c>
      <c r="R65" s="16">
        <f t="shared" si="11"/>
        <v>18035.537487067832</v>
      </c>
      <c r="S65" s="17">
        <f t="shared" si="11"/>
        <v>814.97707756340878</v>
      </c>
      <c r="T65" s="12">
        <f t="shared" si="12"/>
        <v>3078757.1179322242</v>
      </c>
    </row>
    <row r="66" spans="1:20" x14ac:dyDescent="0.2">
      <c r="A66" s="4" t="s">
        <v>27</v>
      </c>
      <c r="B66" s="29">
        <f t="shared" si="11"/>
        <v>684180.20813517086</v>
      </c>
      <c r="C66" s="29">
        <f t="shared" si="11"/>
        <v>49.694594045875412</v>
      </c>
      <c r="D66" s="29">
        <f t="shared" si="11"/>
        <v>3875.6717587967692</v>
      </c>
      <c r="E66" s="29">
        <f t="shared" si="11"/>
        <v>0</v>
      </c>
      <c r="F66" s="29">
        <f t="shared" si="11"/>
        <v>0</v>
      </c>
      <c r="G66" s="29">
        <f t="shared" si="11"/>
        <v>0</v>
      </c>
      <c r="H66" s="29">
        <f t="shared" si="11"/>
        <v>0</v>
      </c>
      <c r="I66" s="29">
        <f t="shared" si="11"/>
        <v>16952.924126099573</v>
      </c>
      <c r="J66" s="29">
        <f t="shared" si="11"/>
        <v>0</v>
      </c>
      <c r="K66" s="29">
        <f t="shared" si="11"/>
        <v>0</v>
      </c>
      <c r="L66" s="29">
        <f t="shared" si="11"/>
        <v>0</v>
      </c>
      <c r="M66" s="29">
        <f t="shared" si="11"/>
        <v>1585.3428926562742</v>
      </c>
      <c r="N66" s="29">
        <f t="shared" si="11"/>
        <v>0</v>
      </c>
      <c r="O66" s="29">
        <f t="shared" si="11"/>
        <v>926.89827567365546</v>
      </c>
      <c r="P66" s="29">
        <f t="shared" si="11"/>
        <v>0</v>
      </c>
      <c r="Q66" s="29">
        <f t="shared" si="11"/>
        <v>0</v>
      </c>
      <c r="R66" s="29">
        <f t="shared" si="11"/>
        <v>0</v>
      </c>
      <c r="S66" s="30">
        <f t="shared" si="11"/>
        <v>0</v>
      </c>
      <c r="T66" s="31">
        <f t="shared" si="12"/>
        <v>707570.73978244292</v>
      </c>
    </row>
    <row r="67" spans="1:20" x14ac:dyDescent="0.2">
      <c r="A67" s="4"/>
      <c r="B67" s="16">
        <f>SUM(B62:B66)</f>
        <v>15334824.793276625</v>
      </c>
      <c r="C67" s="16">
        <f t="shared" ref="C67:S67" si="13">SUM(C62:C66)</f>
        <v>416599.20672337542</v>
      </c>
      <c r="D67" s="16">
        <f t="shared" si="13"/>
        <v>5113465.0089049647</v>
      </c>
      <c r="E67" s="16">
        <f t="shared" si="13"/>
        <v>54424.474227570841</v>
      </c>
      <c r="F67" s="16">
        <f t="shared" si="13"/>
        <v>15015.516867463666</v>
      </c>
      <c r="G67" s="16">
        <f t="shared" si="13"/>
        <v>1706992.7867516021</v>
      </c>
      <c r="H67" s="16">
        <f t="shared" si="13"/>
        <v>95760.213248397733</v>
      </c>
      <c r="I67" s="16">
        <f t="shared" si="13"/>
        <v>28882729.510024212</v>
      </c>
      <c r="J67" s="16">
        <f t="shared" si="13"/>
        <v>3406997.0937218615</v>
      </c>
      <c r="K67" s="16">
        <f t="shared" si="13"/>
        <v>359345.73688603303</v>
      </c>
      <c r="L67" s="16">
        <f t="shared" si="13"/>
        <v>49318.759367897808</v>
      </c>
      <c r="M67" s="16">
        <f t="shared" si="13"/>
        <v>20939234.524725169</v>
      </c>
      <c r="N67" s="16">
        <f t="shared" si="13"/>
        <v>3210398.3752748333</v>
      </c>
      <c r="O67" s="16">
        <f t="shared" si="13"/>
        <v>2629811.4562864848</v>
      </c>
      <c r="P67" s="16">
        <f t="shared" si="13"/>
        <v>31666.943713515418</v>
      </c>
      <c r="Q67" s="16">
        <f t="shared" si="13"/>
        <v>0</v>
      </c>
      <c r="R67" s="16">
        <f t="shared" si="13"/>
        <v>719365.85713387164</v>
      </c>
      <c r="S67" s="17">
        <f t="shared" si="13"/>
        <v>98372.742866128348</v>
      </c>
      <c r="T67" s="12">
        <f t="shared" si="12"/>
        <v>83064323</v>
      </c>
    </row>
    <row r="68" spans="1:20" x14ac:dyDescent="0.2">
      <c r="A68" s="4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7"/>
      <c r="T68" s="12"/>
    </row>
    <row r="69" spans="1:20" x14ac:dyDescent="0.2">
      <c r="A69" s="4" t="s">
        <v>28</v>
      </c>
      <c r="B69" s="16">
        <f t="shared" ref="B69:S69" si="14">B33*B15</f>
        <v>6827.3579823695354</v>
      </c>
      <c r="C69" s="16">
        <f t="shared" si="14"/>
        <v>0</v>
      </c>
      <c r="D69" s="16">
        <f t="shared" si="14"/>
        <v>0</v>
      </c>
      <c r="E69" s="16">
        <f t="shared" si="14"/>
        <v>0</v>
      </c>
      <c r="F69" s="16">
        <f t="shared" si="14"/>
        <v>0</v>
      </c>
      <c r="G69" s="16">
        <f t="shared" si="14"/>
        <v>0</v>
      </c>
      <c r="H69" s="16">
        <f t="shared" si="14"/>
        <v>0</v>
      </c>
      <c r="I69" s="16">
        <f t="shared" si="14"/>
        <v>0</v>
      </c>
      <c r="J69" s="16">
        <f t="shared" si="14"/>
        <v>0</v>
      </c>
      <c r="K69" s="16">
        <f t="shared" si="14"/>
        <v>0</v>
      </c>
      <c r="L69" s="16">
        <f t="shared" si="14"/>
        <v>0</v>
      </c>
      <c r="M69" s="16">
        <f t="shared" si="14"/>
        <v>0</v>
      </c>
      <c r="N69" s="16">
        <f t="shared" si="14"/>
        <v>0</v>
      </c>
      <c r="O69" s="16">
        <f t="shared" si="14"/>
        <v>0</v>
      </c>
      <c r="P69" s="16">
        <f t="shared" si="14"/>
        <v>0</v>
      </c>
      <c r="Q69" s="16">
        <f t="shared" si="14"/>
        <v>0</v>
      </c>
      <c r="R69" s="16">
        <f t="shared" si="14"/>
        <v>0</v>
      </c>
      <c r="S69" s="17">
        <f t="shared" si="14"/>
        <v>0</v>
      </c>
      <c r="T69" s="12">
        <f>SUM(B69:S69)</f>
        <v>6827.3579823695354</v>
      </c>
    </row>
    <row r="70" spans="1:20" x14ac:dyDescent="0.2">
      <c r="A70" s="4" t="s">
        <v>42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7"/>
      <c r="T70" s="12"/>
    </row>
    <row r="71" spans="1:20" x14ac:dyDescent="0.2">
      <c r="A71" s="4" t="s">
        <v>29</v>
      </c>
      <c r="B71" s="16">
        <f t="shared" ref="B71:S75" si="15">B$15*B35</f>
        <v>12437909.260521716</v>
      </c>
      <c r="C71" s="16">
        <f t="shared" si="15"/>
        <v>440659.31664379931</v>
      </c>
      <c r="D71" s="16">
        <f t="shared" si="15"/>
        <v>6268391.2153632911</v>
      </c>
      <c r="E71" s="16">
        <f t="shared" si="15"/>
        <v>46794.259574746495</v>
      </c>
      <c r="F71" s="16">
        <f t="shared" si="15"/>
        <v>16123.556659470483</v>
      </c>
      <c r="G71" s="16">
        <f t="shared" si="15"/>
        <v>2208955.8091520099</v>
      </c>
      <c r="H71" s="16">
        <f t="shared" si="15"/>
        <v>110768.50709204888</v>
      </c>
      <c r="I71" s="16">
        <f t="shared" si="15"/>
        <v>28159819.655440703</v>
      </c>
      <c r="J71" s="16">
        <f t="shared" si="15"/>
        <v>2929039.0502850693</v>
      </c>
      <c r="K71" s="16">
        <f t="shared" si="15"/>
        <v>319651.23631621036</v>
      </c>
      <c r="L71" s="16">
        <f t="shared" si="15"/>
        <v>41127.298999122642</v>
      </c>
      <c r="M71" s="16">
        <f t="shared" si="15"/>
        <v>20448926.683247823</v>
      </c>
      <c r="N71" s="16">
        <f t="shared" si="15"/>
        <v>2855015.0792393093</v>
      </c>
      <c r="O71" s="16">
        <f t="shared" si="15"/>
        <v>2256519.6752639846</v>
      </c>
      <c r="P71" s="16">
        <f t="shared" si="15"/>
        <v>28398.493494776434</v>
      </c>
      <c r="Q71" s="16">
        <f t="shared" si="15"/>
        <v>1105.1264530668127</v>
      </c>
      <c r="R71" s="16">
        <f t="shared" si="15"/>
        <v>727115.60132182832</v>
      </c>
      <c r="S71" s="17">
        <f t="shared" si="15"/>
        <v>91809.691601890983</v>
      </c>
      <c r="T71" s="12">
        <f t="shared" ref="T71:T76" si="16">SUM(B71:S71)</f>
        <v>79388129.516670868</v>
      </c>
    </row>
    <row r="72" spans="1:20" x14ac:dyDescent="0.2">
      <c r="A72" s="4" t="s">
        <v>30</v>
      </c>
      <c r="B72" s="16">
        <f t="shared" si="15"/>
        <v>2418574.5630536992</v>
      </c>
      <c r="C72" s="16">
        <f t="shared" si="15"/>
        <v>44631.997221869227</v>
      </c>
      <c r="D72" s="16">
        <f t="shared" si="15"/>
        <v>194755.56877694349</v>
      </c>
      <c r="E72" s="16">
        <f t="shared" si="15"/>
        <v>2524.7326199600225</v>
      </c>
      <c r="F72" s="16">
        <f t="shared" si="15"/>
        <v>176.41249743033521</v>
      </c>
      <c r="G72" s="16">
        <f t="shared" si="15"/>
        <v>54902.658645309202</v>
      </c>
      <c r="H72" s="16">
        <f t="shared" si="15"/>
        <v>3765.9214287667505</v>
      </c>
      <c r="I72" s="16">
        <f t="shared" si="15"/>
        <v>3369645.5101115662</v>
      </c>
      <c r="J72" s="16">
        <f t="shared" si="15"/>
        <v>349047.6304086849</v>
      </c>
      <c r="K72" s="16">
        <f t="shared" si="15"/>
        <v>48856.145119258646</v>
      </c>
      <c r="L72" s="16">
        <f t="shared" si="15"/>
        <v>3429.2099806697074</v>
      </c>
      <c r="M72" s="16">
        <f t="shared" si="15"/>
        <v>2024437.1924557667</v>
      </c>
      <c r="N72" s="16">
        <f t="shared" si="15"/>
        <v>322650.19907711918</v>
      </c>
      <c r="O72" s="16">
        <f t="shared" si="15"/>
        <v>317865.7951745835</v>
      </c>
      <c r="P72" s="16">
        <f t="shared" si="15"/>
        <v>5173.2072357717925</v>
      </c>
      <c r="Q72" s="16">
        <f t="shared" si="15"/>
        <v>0</v>
      </c>
      <c r="R72" s="16">
        <f t="shared" si="15"/>
        <v>64352.278285482244</v>
      </c>
      <c r="S72" s="17">
        <f t="shared" si="15"/>
        <v>10366.667760765404</v>
      </c>
      <c r="T72" s="12">
        <f t="shared" si="16"/>
        <v>9235155.6898536477</v>
      </c>
    </row>
    <row r="73" spans="1:20" x14ac:dyDescent="0.2">
      <c r="A73" s="4" t="s">
        <v>31</v>
      </c>
      <c r="B73" s="16">
        <f t="shared" si="15"/>
        <v>2958609.9628128503</v>
      </c>
      <c r="C73" s="16">
        <f t="shared" si="15"/>
        <v>36716.611076863672</v>
      </c>
      <c r="D73" s="16">
        <f t="shared" si="15"/>
        <v>101661.28327160004</v>
      </c>
      <c r="E73" s="16">
        <f t="shared" si="15"/>
        <v>1963.4737435878167</v>
      </c>
      <c r="F73" s="16">
        <f t="shared" si="15"/>
        <v>0</v>
      </c>
      <c r="G73" s="16">
        <f t="shared" si="15"/>
        <v>4813.9689137387395</v>
      </c>
      <c r="H73" s="16">
        <f t="shared" si="15"/>
        <v>313.52560839300918</v>
      </c>
      <c r="I73" s="16">
        <f t="shared" si="15"/>
        <v>684900.59868851257</v>
      </c>
      <c r="J73" s="16">
        <f t="shared" si="15"/>
        <v>61566.778035601616</v>
      </c>
      <c r="K73" s="16">
        <f t="shared" si="15"/>
        <v>14893.409431988484</v>
      </c>
      <c r="L73" s="16">
        <f t="shared" si="15"/>
        <v>175.81439320483142</v>
      </c>
      <c r="M73" s="16">
        <f t="shared" si="15"/>
        <v>406948.84303609282</v>
      </c>
      <c r="N73" s="16">
        <f t="shared" si="15"/>
        <v>65095.204699250156</v>
      </c>
      <c r="O73" s="16">
        <f t="shared" si="15"/>
        <v>375613.47882541287</v>
      </c>
      <c r="P73" s="16">
        <f t="shared" si="15"/>
        <v>6374.3609803556401</v>
      </c>
      <c r="Q73" s="16">
        <f t="shared" si="15"/>
        <v>0</v>
      </c>
      <c r="R73" s="16">
        <f t="shared" si="15"/>
        <v>51234.045418067515</v>
      </c>
      <c r="S73" s="17">
        <f t="shared" si="15"/>
        <v>11259.922136989459</v>
      </c>
      <c r="T73" s="12">
        <f t="shared" si="16"/>
        <v>4782141.2810725076</v>
      </c>
    </row>
    <row r="74" spans="1:20" x14ac:dyDescent="0.2">
      <c r="A74" s="4" t="s">
        <v>32</v>
      </c>
      <c r="B74" s="16">
        <f t="shared" si="15"/>
        <v>1849561.8948783583</v>
      </c>
      <c r="C74" s="16">
        <f t="shared" si="15"/>
        <v>8926.8924612623523</v>
      </c>
      <c r="D74" s="16">
        <f t="shared" si="15"/>
        <v>22349.163364371427</v>
      </c>
      <c r="E74" s="16">
        <f t="shared" si="15"/>
        <v>345.89209822938273</v>
      </c>
      <c r="F74" s="16">
        <f t="shared" si="15"/>
        <v>0</v>
      </c>
      <c r="G74" s="16">
        <f t="shared" si="15"/>
        <v>2522.7091597335184</v>
      </c>
      <c r="H74" s="16">
        <f t="shared" si="15"/>
        <v>0</v>
      </c>
      <c r="I74" s="16">
        <f t="shared" si="15"/>
        <v>60592.648126112093</v>
      </c>
      <c r="J74" s="16">
        <f t="shared" si="15"/>
        <v>0</v>
      </c>
      <c r="K74" s="16">
        <f t="shared" si="15"/>
        <v>9.1595383960568775</v>
      </c>
      <c r="L74" s="16">
        <f t="shared" si="15"/>
        <v>0</v>
      </c>
      <c r="M74" s="16">
        <f t="shared" si="15"/>
        <v>20308.53690868456</v>
      </c>
      <c r="N74" s="16">
        <f t="shared" si="15"/>
        <v>22.861335953679486</v>
      </c>
      <c r="O74" s="16">
        <f t="shared" si="15"/>
        <v>83279.112517901071</v>
      </c>
      <c r="P74" s="16">
        <f t="shared" si="15"/>
        <v>253.34508260453367</v>
      </c>
      <c r="Q74" s="16">
        <f t="shared" si="15"/>
        <v>0</v>
      </c>
      <c r="R74" s="16">
        <f t="shared" si="15"/>
        <v>16257.90747140094</v>
      </c>
      <c r="S74" s="17">
        <f t="shared" si="15"/>
        <v>563.1131781962913</v>
      </c>
      <c r="T74" s="12">
        <f t="shared" si="16"/>
        <v>2064993.2361212044</v>
      </c>
    </row>
    <row r="75" spans="1:20" x14ac:dyDescent="0.2">
      <c r="A75" s="4" t="s">
        <v>33</v>
      </c>
      <c r="B75" s="29">
        <f t="shared" si="15"/>
        <v>556630.98543053272</v>
      </c>
      <c r="C75" s="29">
        <f t="shared" si="15"/>
        <v>269.51589905136706</v>
      </c>
      <c r="D75" s="29">
        <f t="shared" si="15"/>
        <v>3484.3420303696366</v>
      </c>
      <c r="E75" s="29">
        <f t="shared" si="15"/>
        <v>0</v>
      </c>
      <c r="F75" s="29">
        <f t="shared" si="15"/>
        <v>0</v>
      </c>
      <c r="G75" s="29">
        <f t="shared" si="15"/>
        <v>0</v>
      </c>
      <c r="H75" s="29">
        <f t="shared" si="15"/>
        <v>0</v>
      </c>
      <c r="I75" s="29">
        <f t="shared" si="15"/>
        <v>20067.255124901643</v>
      </c>
      <c r="J75" s="29">
        <f t="shared" si="15"/>
        <v>0</v>
      </c>
      <c r="K75" s="29">
        <f t="shared" si="15"/>
        <v>0</v>
      </c>
      <c r="L75" s="29">
        <f t="shared" si="15"/>
        <v>0</v>
      </c>
      <c r="M75" s="29">
        <f t="shared" si="15"/>
        <v>0</v>
      </c>
      <c r="N75" s="29">
        <f t="shared" si="15"/>
        <v>0</v>
      </c>
      <c r="O75" s="29">
        <f t="shared" si="15"/>
        <v>2342.6049715431559</v>
      </c>
      <c r="P75" s="29">
        <f t="shared" si="15"/>
        <v>0</v>
      </c>
      <c r="Q75" s="29">
        <f t="shared" si="15"/>
        <v>0</v>
      </c>
      <c r="R75" s="29">
        <f t="shared" si="15"/>
        <v>203.57282537887556</v>
      </c>
      <c r="S75" s="30">
        <f t="shared" si="15"/>
        <v>0</v>
      </c>
      <c r="T75" s="31">
        <f t="shared" si="16"/>
        <v>582998.27628177742</v>
      </c>
    </row>
    <row r="76" spans="1:20" x14ac:dyDescent="0.2">
      <c r="A76" s="4"/>
      <c r="B76" s="16">
        <f>SUM(B71:B75)</f>
        <v>20221286.666697152</v>
      </c>
      <c r="C76" s="16">
        <f t="shared" ref="C76:S76" si="17">SUM(C71:C75)</f>
        <v>531204.33330284583</v>
      </c>
      <c r="D76" s="16">
        <f t="shared" si="17"/>
        <v>6590641.5728065763</v>
      </c>
      <c r="E76" s="16">
        <f t="shared" si="17"/>
        <v>51628.358036523721</v>
      </c>
      <c r="F76" s="16">
        <f t="shared" si="17"/>
        <v>16299.969156900819</v>
      </c>
      <c r="G76" s="16">
        <f t="shared" si="17"/>
        <v>2271195.1458707913</v>
      </c>
      <c r="H76" s="16">
        <f t="shared" si="17"/>
        <v>114847.95412920865</v>
      </c>
      <c r="I76" s="16">
        <f t="shared" si="17"/>
        <v>32295025.667491794</v>
      </c>
      <c r="J76" s="16">
        <f t="shared" si="17"/>
        <v>3339653.4587293556</v>
      </c>
      <c r="K76" s="16">
        <f t="shared" si="17"/>
        <v>383409.95040585357</v>
      </c>
      <c r="L76" s="16">
        <f t="shared" si="17"/>
        <v>44732.323372997183</v>
      </c>
      <c r="M76" s="16">
        <f t="shared" si="17"/>
        <v>22900621.255648367</v>
      </c>
      <c r="N76" s="16">
        <f t="shared" si="17"/>
        <v>3242783.3443516321</v>
      </c>
      <c r="O76" s="16">
        <f t="shared" si="17"/>
        <v>3035620.6667534248</v>
      </c>
      <c r="P76" s="16">
        <f t="shared" si="17"/>
        <v>40199.406793508402</v>
      </c>
      <c r="Q76" s="16">
        <f t="shared" si="17"/>
        <v>1105.1264530668127</v>
      </c>
      <c r="R76" s="16">
        <f t="shared" si="17"/>
        <v>859163.40532215778</v>
      </c>
      <c r="S76" s="17">
        <f t="shared" si="17"/>
        <v>113999.39467784214</v>
      </c>
      <c r="T76" s="12">
        <f t="shared" si="16"/>
        <v>96053418.000000015</v>
      </c>
    </row>
    <row r="77" spans="1:20" x14ac:dyDescent="0.2">
      <c r="A77" s="4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7"/>
      <c r="T77" s="12"/>
    </row>
    <row r="78" spans="1:20" x14ac:dyDescent="0.2">
      <c r="A78" s="4" t="s">
        <v>43</v>
      </c>
      <c r="B78" s="16">
        <f>B67+B76</f>
        <v>35556111.459973775</v>
      </c>
      <c r="C78" s="16">
        <f t="shared" ref="C78:S78" si="18">C67+C76</f>
        <v>947803.54002622119</v>
      </c>
      <c r="D78" s="16">
        <f t="shared" si="18"/>
        <v>11704106.581711542</v>
      </c>
      <c r="E78" s="16">
        <f t="shared" si="18"/>
        <v>106052.83226409456</v>
      </c>
      <c r="F78" s="16">
        <f t="shared" si="18"/>
        <v>31315.486024364487</v>
      </c>
      <c r="G78" s="16">
        <f t="shared" si="18"/>
        <v>3978187.9326223936</v>
      </c>
      <c r="H78" s="16">
        <f t="shared" si="18"/>
        <v>210608.16737760638</v>
      </c>
      <c r="I78" s="16">
        <f t="shared" si="18"/>
        <v>61177755.177516006</v>
      </c>
      <c r="J78" s="16">
        <f t="shared" si="18"/>
        <v>6746650.5524512175</v>
      </c>
      <c r="K78" s="16">
        <f t="shared" si="18"/>
        <v>742755.68729188666</v>
      </c>
      <c r="L78" s="16">
        <f t="shared" si="18"/>
        <v>94051.082740894984</v>
      </c>
      <c r="M78" s="16">
        <f t="shared" si="18"/>
        <v>43839855.780373536</v>
      </c>
      <c r="N78" s="16">
        <f t="shared" si="18"/>
        <v>6453181.7196264658</v>
      </c>
      <c r="O78" s="16">
        <f t="shared" si="18"/>
        <v>5665432.1230399096</v>
      </c>
      <c r="P78" s="16">
        <f t="shared" si="18"/>
        <v>71866.350507023817</v>
      </c>
      <c r="Q78" s="16">
        <f t="shared" si="18"/>
        <v>1105.1264530668127</v>
      </c>
      <c r="R78" s="16">
        <f t="shared" si="18"/>
        <v>1578529.2624560294</v>
      </c>
      <c r="S78" s="17">
        <f t="shared" si="18"/>
        <v>212372.13754397049</v>
      </c>
      <c r="T78" s="12">
        <f>SUM(B78:S78)</f>
        <v>179117741</v>
      </c>
    </row>
    <row r="79" spans="1:20" x14ac:dyDescent="0.2">
      <c r="A79" s="4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7"/>
      <c r="T79" s="12"/>
    </row>
    <row r="80" spans="1:20" x14ac:dyDescent="0.2">
      <c r="A80" s="4" t="s">
        <v>19</v>
      </c>
      <c r="B80" s="16">
        <f>B43*B$14</f>
        <v>4075238.9097200115</v>
      </c>
      <c r="C80" s="16">
        <f t="shared" ref="C80:S82" si="19">C43*C$14</f>
        <v>110711.489689921</v>
      </c>
      <c r="D80" s="16">
        <f t="shared" si="19"/>
        <v>1279715.8806688297</v>
      </c>
      <c r="E80" s="16">
        <f t="shared" si="19"/>
        <v>13620.48314494847</v>
      </c>
      <c r="F80" s="16">
        <f t="shared" si="19"/>
        <v>3757.8423550919933</v>
      </c>
      <c r="G80" s="16">
        <f t="shared" si="19"/>
        <v>427198.73385052534</v>
      </c>
      <c r="H80" s="16">
        <f t="shared" si="19"/>
        <v>23965.327897384228</v>
      </c>
      <c r="I80" s="16">
        <f t="shared" si="19"/>
        <v>8410854.1098392513</v>
      </c>
      <c r="J80" s="16">
        <f t="shared" si="19"/>
        <v>992141.53212200629</v>
      </c>
      <c r="K80" s="16">
        <f t="shared" si="19"/>
        <v>104644.00765489049</v>
      </c>
      <c r="L80" s="16">
        <f t="shared" si="19"/>
        <v>14361.969833138137</v>
      </c>
      <c r="M80" s="16">
        <f t="shared" si="19"/>
        <v>6097652.463838242</v>
      </c>
      <c r="N80" s="16">
        <f t="shared" si="19"/>
        <v>934890.60164933675</v>
      </c>
      <c r="O80" s="16">
        <f t="shared" si="19"/>
        <v>696377.55727226578</v>
      </c>
      <c r="P80" s="16">
        <f t="shared" si="19"/>
        <v>8385.4486437729975</v>
      </c>
      <c r="Q80" s="16">
        <f t="shared" si="19"/>
        <v>0</v>
      </c>
      <c r="R80" s="16">
        <f t="shared" si="19"/>
        <v>190489.03189559415</v>
      </c>
      <c r="S80" s="17">
        <f t="shared" si="19"/>
        <v>26049.232622943004</v>
      </c>
      <c r="T80" s="12">
        <f>SUM(B80:S80)</f>
        <v>23410054.622698154</v>
      </c>
    </row>
    <row r="81" spans="1:20" x14ac:dyDescent="0.2">
      <c r="A81" s="4" t="s">
        <v>246</v>
      </c>
      <c r="B81" s="16">
        <f t="shared" ref="B81:S82" si="20">B44*B$14</f>
        <v>6560981.83302332</v>
      </c>
      <c r="C81" s="16">
        <f t="shared" si="20"/>
        <v>178241.34698704715</v>
      </c>
      <c r="D81" s="16">
        <f t="shared" si="20"/>
        <v>2250685.5312595889</v>
      </c>
      <c r="E81" s="16">
        <f t="shared" si="19"/>
        <v>23954.86748752301</v>
      </c>
      <c r="F81" s="16">
        <f t="shared" si="19"/>
        <v>6609.0618590586455</v>
      </c>
      <c r="G81" s="16">
        <f t="shared" si="19"/>
        <v>751330.84130149346</v>
      </c>
      <c r="H81" s="16">
        <f t="shared" si="19"/>
        <v>42148.743768299675</v>
      </c>
      <c r="I81" s="16">
        <f t="shared" si="19"/>
        <v>13089224.627372071</v>
      </c>
      <c r="J81" s="16">
        <f t="shared" si="19"/>
        <v>1544000.5505384065</v>
      </c>
      <c r="K81" s="16">
        <f t="shared" si="19"/>
        <v>162850.15816657437</v>
      </c>
      <c r="L81" s="16">
        <f t="shared" si="19"/>
        <v>22350.530253232424</v>
      </c>
      <c r="M81" s="16">
        <f t="shared" si="19"/>
        <v>9489350.5173819866</v>
      </c>
      <c r="N81" s="16">
        <f t="shared" si="19"/>
        <v>1454904.9272762935</v>
      </c>
      <c r="O81" s="16">
        <f t="shared" si="19"/>
        <v>1207507.5678397103</v>
      </c>
      <c r="P81" s="16">
        <f t="shared" si="19"/>
        <v>14540.234089032137</v>
      </c>
      <c r="Q81" s="16">
        <f t="shared" si="20"/>
        <v>0</v>
      </c>
      <c r="R81" s="16">
        <f t="shared" si="20"/>
        <v>330304.94047707971</v>
      </c>
      <c r="S81" s="17">
        <f t="shared" si="20"/>
        <v>45168.953536971589</v>
      </c>
      <c r="T81" s="12">
        <f t="shared" ref="T81:T83" si="21">SUM(B81:S81)</f>
        <v>37174155.232617691</v>
      </c>
    </row>
    <row r="82" spans="1:20" x14ac:dyDescent="0.2">
      <c r="A82" s="4" t="s">
        <v>35</v>
      </c>
      <c r="B82" s="29">
        <f t="shared" si="20"/>
        <v>4698604.0505332937</v>
      </c>
      <c r="C82" s="29">
        <f t="shared" si="20"/>
        <v>127646.37004640726</v>
      </c>
      <c r="D82" s="29">
        <f t="shared" si="20"/>
        <v>1583063.5969765466</v>
      </c>
      <c r="E82" s="29">
        <f t="shared" si="19"/>
        <v>16849.123595099369</v>
      </c>
      <c r="F82" s="29">
        <f t="shared" si="19"/>
        <v>4648.6126533130282</v>
      </c>
      <c r="G82" s="29">
        <f t="shared" si="19"/>
        <v>528463.21159958339</v>
      </c>
      <c r="H82" s="29">
        <f t="shared" si="19"/>
        <v>29646.141582713837</v>
      </c>
      <c r="I82" s="29">
        <f t="shared" si="19"/>
        <v>7382650.772812888</v>
      </c>
      <c r="J82" s="29">
        <f t="shared" si="19"/>
        <v>870855.0110614486</v>
      </c>
      <c r="K82" s="29">
        <f t="shared" si="19"/>
        <v>91851.571064568139</v>
      </c>
      <c r="L82" s="29">
        <f t="shared" si="19"/>
        <v>12606.259281527246</v>
      </c>
      <c r="M82" s="29">
        <f t="shared" si="19"/>
        <v>5352231.5435049394</v>
      </c>
      <c r="N82" s="29">
        <f t="shared" si="19"/>
        <v>820602.84634920291</v>
      </c>
      <c r="O82" s="29">
        <f t="shared" si="19"/>
        <v>725926.33117450948</v>
      </c>
      <c r="P82" s="29">
        <f t="shared" si="19"/>
        <v>8741.2609807102854</v>
      </c>
      <c r="Q82" s="29">
        <f t="shared" si="20"/>
        <v>0</v>
      </c>
      <c r="R82" s="29">
        <f t="shared" si="20"/>
        <v>198571.88476119784</v>
      </c>
      <c r="S82" s="30">
        <f t="shared" si="20"/>
        <v>27154.55670621376</v>
      </c>
      <c r="T82" s="31">
        <f t="shared" si="21"/>
        <v>22480113.144684162</v>
      </c>
    </row>
    <row r="83" spans="1:20" x14ac:dyDescent="0.2">
      <c r="A83" s="4" t="s">
        <v>36</v>
      </c>
      <c r="B83" s="16">
        <f>SUM(B80:B82)</f>
        <v>15334824.793276627</v>
      </c>
      <c r="C83" s="16">
        <f t="shared" ref="C83:S83" si="22">SUM(C80:C82)</f>
        <v>416599.20672337542</v>
      </c>
      <c r="D83" s="16">
        <f t="shared" si="22"/>
        <v>5113465.0089049656</v>
      </c>
      <c r="E83" s="16">
        <f t="shared" si="22"/>
        <v>54424.474227570856</v>
      </c>
      <c r="F83" s="16">
        <f t="shared" si="22"/>
        <v>15015.516867463668</v>
      </c>
      <c r="G83" s="16">
        <f t="shared" si="22"/>
        <v>1706992.7867516023</v>
      </c>
      <c r="H83" s="16">
        <f t="shared" si="22"/>
        <v>95760.213248397748</v>
      </c>
      <c r="I83" s="16">
        <f t="shared" si="22"/>
        <v>28882729.510024212</v>
      </c>
      <c r="J83" s="16">
        <f t="shared" si="22"/>
        <v>3406997.0937218615</v>
      </c>
      <c r="K83" s="16">
        <f t="shared" si="22"/>
        <v>359345.73688603297</v>
      </c>
      <c r="L83" s="16">
        <f t="shared" si="22"/>
        <v>49318.759367897808</v>
      </c>
      <c r="M83" s="16">
        <f t="shared" si="22"/>
        <v>20939234.524725169</v>
      </c>
      <c r="N83" s="16">
        <f t="shared" si="22"/>
        <v>3210398.3752748333</v>
      </c>
      <c r="O83" s="16">
        <f t="shared" si="22"/>
        <v>2629811.4562864858</v>
      </c>
      <c r="P83" s="16">
        <f t="shared" si="22"/>
        <v>31666.943713515422</v>
      </c>
      <c r="Q83" s="16">
        <f t="shared" si="22"/>
        <v>0</v>
      </c>
      <c r="R83" s="16">
        <f t="shared" si="22"/>
        <v>719365.85713387164</v>
      </c>
      <c r="S83" s="17">
        <f t="shared" si="22"/>
        <v>98372.742866128348</v>
      </c>
      <c r="T83" s="12">
        <f t="shared" si="21"/>
        <v>83064323</v>
      </c>
    </row>
    <row r="84" spans="1:20" x14ac:dyDescent="0.2">
      <c r="A84" s="4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7"/>
      <c r="T84" s="12"/>
    </row>
    <row r="85" spans="1:20" x14ac:dyDescent="0.2">
      <c r="A85" s="4" t="s">
        <v>37</v>
      </c>
      <c r="B85" s="16">
        <f>B48*B$15</f>
        <v>5375217.1424763873</v>
      </c>
      <c r="C85" s="16">
        <f t="shared" ref="C85:S87" si="23">C48*C$15</f>
        <v>141204.5971945847</v>
      </c>
      <c r="D85" s="16">
        <f t="shared" si="23"/>
        <v>1698358.9824458295</v>
      </c>
      <c r="E85" s="16">
        <f t="shared" si="23"/>
        <v>13304.241271752247</v>
      </c>
      <c r="F85" s="16">
        <f t="shared" si="23"/>
        <v>4200.3799972122888</v>
      </c>
      <c r="G85" s="16">
        <f t="shared" si="23"/>
        <v>585269.98233260307</v>
      </c>
      <c r="H85" s="16">
        <f t="shared" si="23"/>
        <v>29595.457795136354</v>
      </c>
      <c r="I85" s="16">
        <f t="shared" si="23"/>
        <v>8490647.6004297938</v>
      </c>
      <c r="J85" s="16">
        <f t="shared" si="23"/>
        <v>878024.40281601821</v>
      </c>
      <c r="K85" s="16">
        <f t="shared" si="23"/>
        <v>100801.86369603212</v>
      </c>
      <c r="L85" s="16">
        <f t="shared" si="23"/>
        <v>11760.52306070472</v>
      </c>
      <c r="M85" s="16">
        <f t="shared" si="23"/>
        <v>6020775.6734606642</v>
      </c>
      <c r="N85" s="16">
        <f t="shared" si="23"/>
        <v>852556.39382098289</v>
      </c>
      <c r="O85" s="16">
        <f t="shared" si="23"/>
        <v>700299.9535756011</v>
      </c>
      <c r="P85" s="16">
        <f t="shared" si="23"/>
        <v>9273.7683003616603</v>
      </c>
      <c r="Q85" s="16">
        <f t="shared" si="23"/>
        <v>254.94621651972071</v>
      </c>
      <c r="R85" s="16">
        <f t="shared" si="23"/>
        <v>198203.97833318435</v>
      </c>
      <c r="S85" s="17">
        <f t="shared" si="23"/>
        <v>26298.994362138514</v>
      </c>
      <c r="T85" s="12">
        <f t="shared" ref="T85:T88" si="24">SUM(B85:S85)</f>
        <v>25136048.881585505</v>
      </c>
    </row>
    <row r="86" spans="1:20" x14ac:dyDescent="0.2">
      <c r="A86" s="4" t="s">
        <v>247</v>
      </c>
      <c r="B86" s="16">
        <f t="shared" ref="B86:S87" si="25">B49*B$15</f>
        <v>7929977.1368096881</v>
      </c>
      <c r="C86" s="16">
        <f t="shared" si="25"/>
        <v>208317.02193329521</v>
      </c>
      <c r="D86" s="16">
        <f t="shared" si="25"/>
        <v>2625778.5347786546</v>
      </c>
      <c r="E86" s="16">
        <f t="shared" si="23"/>
        <v>20569.262160685495</v>
      </c>
      <c r="F86" s="16">
        <f t="shared" si="23"/>
        <v>6494.0732487016712</v>
      </c>
      <c r="G86" s="16">
        <f t="shared" si="23"/>
        <v>904867.2115515183</v>
      </c>
      <c r="H86" s="16">
        <f t="shared" si="23"/>
        <v>45756.591279367705</v>
      </c>
      <c r="I86" s="16">
        <f t="shared" si="23"/>
        <v>12892625.656678075</v>
      </c>
      <c r="J86" s="16">
        <f t="shared" si="23"/>
        <v>1333236.3414025363</v>
      </c>
      <c r="K86" s="16">
        <f t="shared" si="23"/>
        <v>153062.61139169699</v>
      </c>
      <c r="L86" s="16">
        <f t="shared" si="23"/>
        <v>17857.768745545472</v>
      </c>
      <c r="M86" s="16">
        <f t="shared" si="23"/>
        <v>9142248.1032934282</v>
      </c>
      <c r="N86" s="16">
        <f t="shared" si="23"/>
        <v>1294564.4377214462</v>
      </c>
      <c r="O86" s="16">
        <f t="shared" si="23"/>
        <v>1209600.3062153757</v>
      </c>
      <c r="P86" s="16">
        <f t="shared" si="23"/>
        <v>16018.211794264977</v>
      </c>
      <c r="Q86" s="16">
        <f t="shared" si="25"/>
        <v>440.35847781534102</v>
      </c>
      <c r="R86" s="16">
        <f t="shared" si="25"/>
        <v>342349.86259933183</v>
      </c>
      <c r="S86" s="17">
        <f t="shared" si="25"/>
        <v>45425.208828269599</v>
      </c>
      <c r="T86" s="12">
        <f t="shared" si="24"/>
        <v>38189188.698909692</v>
      </c>
    </row>
    <row r="87" spans="1:20" x14ac:dyDescent="0.2">
      <c r="A87" s="4" t="s">
        <v>38</v>
      </c>
      <c r="B87" s="29">
        <f t="shared" si="25"/>
        <v>6916092.3874110747</v>
      </c>
      <c r="C87" s="29">
        <f t="shared" si="25"/>
        <v>181682.71417496589</v>
      </c>
      <c r="D87" s="29">
        <f t="shared" si="25"/>
        <v>2266504.0555820917</v>
      </c>
      <c r="E87" s="29">
        <f t="shared" si="23"/>
        <v>17754.854604085976</v>
      </c>
      <c r="F87" s="29">
        <f t="shared" si="23"/>
        <v>5605.5159109868573</v>
      </c>
      <c r="G87" s="29">
        <f t="shared" si="23"/>
        <v>781057.9519866698</v>
      </c>
      <c r="H87" s="29">
        <f t="shared" si="23"/>
        <v>39495.905054704584</v>
      </c>
      <c r="I87" s="29">
        <f t="shared" si="23"/>
        <v>10911752.410383927</v>
      </c>
      <c r="J87" s="29">
        <f t="shared" si="23"/>
        <v>1128392.7145108012</v>
      </c>
      <c r="K87" s="29">
        <f t="shared" si="23"/>
        <v>129545.47531812447</v>
      </c>
      <c r="L87" s="29">
        <f t="shared" si="23"/>
        <v>15114.031566746991</v>
      </c>
      <c r="M87" s="29">
        <f t="shared" si="23"/>
        <v>7737597.4788942775</v>
      </c>
      <c r="N87" s="29">
        <f t="shared" si="23"/>
        <v>1095662.5128092032</v>
      </c>
      <c r="O87" s="29">
        <f t="shared" si="23"/>
        <v>1125720.4069624478</v>
      </c>
      <c r="P87" s="29">
        <f t="shared" si="23"/>
        <v>14907.426698881765</v>
      </c>
      <c r="Q87" s="29">
        <f t="shared" si="25"/>
        <v>409.82175873175095</v>
      </c>
      <c r="R87" s="29">
        <f t="shared" si="25"/>
        <v>318609.56438964157</v>
      </c>
      <c r="S87" s="30">
        <f t="shared" si="25"/>
        <v>42275.191487434022</v>
      </c>
      <c r="T87" s="31">
        <f t="shared" si="24"/>
        <v>32728180.419504799</v>
      </c>
    </row>
    <row r="88" spans="1:20" x14ac:dyDescent="0.2">
      <c r="A88" s="4" t="s">
        <v>39</v>
      </c>
      <c r="B88" s="16">
        <f>SUM(B85:B87)</f>
        <v>20221286.666697152</v>
      </c>
      <c r="C88" s="16">
        <f t="shared" ref="C88:S88" si="26">SUM(C85:C87)</f>
        <v>531204.33330284583</v>
      </c>
      <c r="D88" s="16">
        <f t="shared" si="26"/>
        <v>6590641.5728065763</v>
      </c>
      <c r="E88" s="16">
        <f t="shared" si="26"/>
        <v>51628.358036523714</v>
      </c>
      <c r="F88" s="16">
        <f t="shared" si="26"/>
        <v>16299.969156900817</v>
      </c>
      <c r="G88" s="16">
        <f t="shared" si="26"/>
        <v>2271195.1458707908</v>
      </c>
      <c r="H88" s="16">
        <f t="shared" si="26"/>
        <v>114847.95412920864</v>
      </c>
      <c r="I88" s="16">
        <f t="shared" si="26"/>
        <v>32295025.667491794</v>
      </c>
      <c r="J88" s="16">
        <f t="shared" si="26"/>
        <v>3339653.4587293556</v>
      </c>
      <c r="K88" s="16">
        <f t="shared" si="26"/>
        <v>383409.95040585357</v>
      </c>
      <c r="L88" s="16">
        <f t="shared" si="26"/>
        <v>44732.323372997183</v>
      </c>
      <c r="M88" s="16">
        <f t="shared" si="26"/>
        <v>22900621.255648371</v>
      </c>
      <c r="N88" s="16">
        <f t="shared" si="26"/>
        <v>3242783.3443516325</v>
      </c>
      <c r="O88" s="16">
        <f t="shared" si="26"/>
        <v>3035620.6667534243</v>
      </c>
      <c r="P88" s="16">
        <f t="shared" si="26"/>
        <v>40199.406793508402</v>
      </c>
      <c r="Q88" s="16">
        <f t="shared" si="26"/>
        <v>1105.1264530668127</v>
      </c>
      <c r="R88" s="16">
        <f t="shared" si="26"/>
        <v>859163.40532215778</v>
      </c>
      <c r="S88" s="17">
        <f t="shared" si="26"/>
        <v>113999.39467784212</v>
      </c>
      <c r="T88" s="12">
        <f t="shared" si="24"/>
        <v>96053418.000000015</v>
      </c>
    </row>
    <row r="89" spans="1:20" x14ac:dyDescent="0.2">
      <c r="A89" s="4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7"/>
      <c r="T89" s="12"/>
    </row>
    <row r="90" spans="1:20" x14ac:dyDescent="0.2">
      <c r="A90" s="4" t="s">
        <v>44</v>
      </c>
      <c r="B90" s="16">
        <f t="shared" ref="B90:S90" si="27">B83+B88</f>
        <v>35556111.459973782</v>
      </c>
      <c r="C90" s="16">
        <f t="shared" si="27"/>
        <v>947803.54002622119</v>
      </c>
      <c r="D90" s="16">
        <f t="shared" si="27"/>
        <v>11704106.581711542</v>
      </c>
      <c r="E90" s="16">
        <f t="shared" si="27"/>
        <v>106052.83226409457</v>
      </c>
      <c r="F90" s="16">
        <f t="shared" si="27"/>
        <v>31315.486024364487</v>
      </c>
      <c r="G90" s="16">
        <f t="shared" si="27"/>
        <v>3978187.9326223931</v>
      </c>
      <c r="H90" s="16">
        <f t="shared" si="27"/>
        <v>210608.16737760638</v>
      </c>
      <c r="I90" s="16">
        <f t="shared" si="27"/>
        <v>61177755.177516006</v>
      </c>
      <c r="J90" s="16">
        <f t="shared" si="27"/>
        <v>6746650.5524512175</v>
      </c>
      <c r="K90" s="16">
        <f t="shared" si="27"/>
        <v>742755.68729188654</v>
      </c>
      <c r="L90" s="16">
        <f t="shared" si="27"/>
        <v>94051.082740894984</v>
      </c>
      <c r="M90" s="16">
        <f t="shared" si="27"/>
        <v>43839855.780373544</v>
      </c>
      <c r="N90" s="16">
        <f t="shared" si="27"/>
        <v>6453181.7196264658</v>
      </c>
      <c r="O90" s="16">
        <f t="shared" si="27"/>
        <v>5665432.1230399106</v>
      </c>
      <c r="P90" s="16">
        <f t="shared" si="27"/>
        <v>71866.350507023832</v>
      </c>
      <c r="Q90" s="16">
        <f t="shared" si="27"/>
        <v>1105.1264530668127</v>
      </c>
      <c r="R90" s="16">
        <f t="shared" si="27"/>
        <v>1578529.2624560294</v>
      </c>
      <c r="S90" s="17">
        <f t="shared" si="27"/>
        <v>212372.13754397049</v>
      </c>
      <c r="T90" s="12">
        <f>SUM(B90:S90)</f>
        <v>179117741.00000003</v>
      </c>
    </row>
    <row r="91" spans="1:20" ht="13.5" thickBot="1" x14ac:dyDescent="0.25">
      <c r="A91" s="32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4"/>
      <c r="T91" s="35"/>
    </row>
  </sheetData>
  <mergeCells count="2">
    <mergeCell ref="A1:T1"/>
    <mergeCell ref="A2:T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5"/>
  <sheetViews>
    <sheetView zoomScale="80" zoomScaleNormal="80" workbookViewId="0">
      <selection sqref="A1:H1"/>
    </sheetView>
  </sheetViews>
  <sheetFormatPr defaultColWidth="9.140625" defaultRowHeight="12.75" x14ac:dyDescent="0.2"/>
  <cols>
    <col min="1" max="1" width="51.7109375" style="1" customWidth="1"/>
    <col min="2" max="2" width="14.28515625" style="1" customWidth="1"/>
    <col min="3" max="3" width="14.5703125" style="1" customWidth="1"/>
    <col min="4" max="4" width="16.5703125" style="1" customWidth="1"/>
    <col min="5" max="5" width="22.42578125" style="1" customWidth="1"/>
    <col min="6" max="6" width="15.7109375" style="1" customWidth="1"/>
    <col min="7" max="7" width="17.42578125" style="1" customWidth="1"/>
    <col min="8" max="8" width="14.28515625" style="1" customWidth="1"/>
    <col min="9" max="16384" width="9.140625" style="1"/>
  </cols>
  <sheetData>
    <row r="1" spans="1:8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</row>
    <row r="2" spans="1:8" ht="15.75" thickBot="1" x14ac:dyDescent="0.25">
      <c r="A2" s="396" t="s">
        <v>232</v>
      </c>
      <c r="B2" s="396"/>
      <c r="C2" s="396"/>
      <c r="D2" s="396"/>
      <c r="E2" s="396"/>
      <c r="F2" s="396"/>
      <c r="G2" s="396"/>
      <c r="H2" s="396"/>
    </row>
    <row r="3" spans="1:8" x14ac:dyDescent="0.2">
      <c r="A3" s="2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/>
    </row>
    <row r="4" spans="1:8" ht="13.5" thickBot="1" x14ac:dyDescent="0.25">
      <c r="A4" s="3" t="s">
        <v>1</v>
      </c>
      <c r="B4" s="3" t="s">
        <v>63</v>
      </c>
      <c r="C4" s="3" t="s">
        <v>64</v>
      </c>
      <c r="D4" s="3" t="s">
        <v>65</v>
      </c>
      <c r="E4" s="3" t="s">
        <v>66</v>
      </c>
      <c r="F4" s="3" t="s">
        <v>243</v>
      </c>
      <c r="G4" s="3" t="s">
        <v>67</v>
      </c>
      <c r="H4" s="3" t="s">
        <v>8</v>
      </c>
    </row>
    <row r="5" spans="1:8" x14ac:dyDescent="0.2">
      <c r="A5" s="4"/>
      <c r="B5" s="5"/>
      <c r="C5" s="5"/>
      <c r="D5" s="5"/>
      <c r="E5" s="5"/>
      <c r="F5" s="5"/>
      <c r="G5" s="6"/>
      <c r="H5" s="7"/>
    </row>
    <row r="6" spans="1:8" x14ac:dyDescent="0.2">
      <c r="A6" s="8" t="s">
        <v>245</v>
      </c>
      <c r="B6" s="5"/>
      <c r="C6" s="5"/>
      <c r="D6" s="5"/>
      <c r="E6" s="5"/>
      <c r="F6" s="5"/>
      <c r="G6" s="9"/>
      <c r="H6" s="7"/>
    </row>
    <row r="7" spans="1:8" x14ac:dyDescent="0.2">
      <c r="A7" s="4"/>
      <c r="B7" s="5"/>
      <c r="C7" s="5"/>
      <c r="D7" s="5"/>
      <c r="E7" s="5"/>
      <c r="F7" s="5"/>
      <c r="G7" s="9"/>
      <c r="H7" s="7"/>
    </row>
    <row r="8" spans="1:8" x14ac:dyDescent="0.2">
      <c r="A8" s="8" t="s">
        <v>9</v>
      </c>
      <c r="B8" s="10">
        <v>10295.997815758128</v>
      </c>
      <c r="C8" s="10">
        <v>777.81184431796714</v>
      </c>
      <c r="D8" s="10">
        <v>15.298837237779505</v>
      </c>
      <c r="E8" s="10">
        <v>10.891502686127524</v>
      </c>
      <c r="F8" s="10">
        <v>430.81617639153717</v>
      </c>
      <c r="G8" s="11">
        <v>97.183823608462902</v>
      </c>
      <c r="H8" s="12">
        <f>SUM(B8:G8)</f>
        <v>11628.000000000002</v>
      </c>
    </row>
    <row r="9" spans="1:8" x14ac:dyDescent="0.2">
      <c r="A9" s="4" t="s">
        <v>10</v>
      </c>
      <c r="B9" s="13">
        <v>3.2658349494827411E-2</v>
      </c>
      <c r="C9" s="13">
        <v>1.6553569437879848E-2</v>
      </c>
      <c r="D9" s="13"/>
      <c r="E9" s="13"/>
      <c r="F9" s="13">
        <v>8.4989562103362903E-3</v>
      </c>
      <c r="G9" s="14"/>
      <c r="H9" s="15"/>
    </row>
    <row r="10" spans="1:8" x14ac:dyDescent="0.2">
      <c r="A10" s="4" t="s">
        <v>11</v>
      </c>
      <c r="B10" s="16">
        <f t="shared" ref="B10:G10" si="0">B8*B9</f>
        <v>336.25029506500857</v>
      </c>
      <c r="C10" s="16">
        <f t="shared" si="0"/>
        <v>12.875562374522859</v>
      </c>
      <c r="D10" s="16">
        <f t="shared" si="0"/>
        <v>0</v>
      </c>
      <c r="E10" s="16">
        <f t="shared" si="0"/>
        <v>0</v>
      </c>
      <c r="F10" s="16">
        <f t="shared" si="0"/>
        <v>3.6614878178561896</v>
      </c>
      <c r="G10" s="17">
        <f t="shared" si="0"/>
        <v>0</v>
      </c>
      <c r="H10" s="12">
        <f>SUM(B10:G10)</f>
        <v>352.78734525738764</v>
      </c>
    </row>
    <row r="11" spans="1:8" x14ac:dyDescent="0.2">
      <c r="A11" s="4"/>
      <c r="B11" s="5"/>
      <c r="C11" s="5"/>
      <c r="D11" s="5"/>
      <c r="E11" s="5"/>
      <c r="F11" s="5"/>
      <c r="G11" s="9"/>
      <c r="H11" s="15"/>
    </row>
    <row r="12" spans="1:8" x14ac:dyDescent="0.2">
      <c r="A12" s="8" t="s">
        <v>12</v>
      </c>
      <c r="B12" s="5"/>
      <c r="C12" s="5"/>
      <c r="D12" s="5"/>
      <c r="E12" s="5"/>
      <c r="F12" s="5"/>
      <c r="G12" s="9"/>
      <c r="H12" s="15"/>
    </row>
    <row r="13" spans="1:8" x14ac:dyDescent="0.2">
      <c r="A13" s="4" t="s">
        <v>13</v>
      </c>
      <c r="B13" s="18">
        <f>B15+B14</f>
        <v>6041364.3674360812</v>
      </c>
      <c r="C13" s="18">
        <f t="shared" ref="C13:G13" si="1">C15+C14</f>
        <v>571197.73942692357</v>
      </c>
      <c r="D13" s="18">
        <f t="shared" si="1"/>
        <v>22531.781983398552</v>
      </c>
      <c r="E13" s="18">
        <f t="shared" si="1"/>
        <v>9881.111153596501</v>
      </c>
      <c r="F13" s="18">
        <f t="shared" si="1"/>
        <v>242690.99794861724</v>
      </c>
      <c r="G13" s="17">
        <f t="shared" si="1"/>
        <v>93287.002051382762</v>
      </c>
      <c r="H13" s="12">
        <f>SUM(B13:G13)</f>
        <v>6980953</v>
      </c>
    </row>
    <row r="14" spans="1:8" x14ac:dyDescent="0.2">
      <c r="A14" s="4" t="s">
        <v>14</v>
      </c>
      <c r="B14" s="10">
        <v>2589247.1067528557</v>
      </c>
      <c r="C14" s="10">
        <v>257048.35391434951</v>
      </c>
      <c r="D14" s="10">
        <v>5095.5567793606342</v>
      </c>
      <c r="E14" s="10">
        <v>5335.9825534338925</v>
      </c>
      <c r="F14" s="10">
        <v>103105.4863234997</v>
      </c>
      <c r="G14" s="11">
        <v>45700.513676500304</v>
      </c>
      <c r="H14" s="12">
        <f t="shared" ref="H14:H15" si="2">SUM(B14:G14)</f>
        <v>3005533</v>
      </c>
    </row>
    <row r="15" spans="1:8" x14ac:dyDescent="0.2">
      <c r="A15" s="4" t="s">
        <v>15</v>
      </c>
      <c r="B15" s="10">
        <v>3452117.260683225</v>
      </c>
      <c r="C15" s="10">
        <v>314149.38551257405</v>
      </c>
      <c r="D15" s="10">
        <v>17436.225204037917</v>
      </c>
      <c r="E15" s="10">
        <v>4545.1286001626086</v>
      </c>
      <c r="F15" s="10">
        <v>139585.51162511754</v>
      </c>
      <c r="G15" s="11">
        <v>47586.48837488245</v>
      </c>
      <c r="H15" s="12">
        <f t="shared" si="2"/>
        <v>3975419.9999999995</v>
      </c>
    </row>
    <row r="16" spans="1:8" x14ac:dyDescent="0.2">
      <c r="A16" s="4"/>
      <c r="B16" s="5"/>
      <c r="C16" s="5"/>
      <c r="D16" s="5"/>
      <c r="E16" s="5"/>
      <c r="F16" s="5"/>
      <c r="G16" s="9"/>
      <c r="H16" s="15"/>
    </row>
    <row r="17" spans="1:8" x14ac:dyDescent="0.2">
      <c r="A17" s="8" t="s">
        <v>16</v>
      </c>
      <c r="B17" s="5"/>
      <c r="C17" s="5"/>
      <c r="D17" s="5"/>
      <c r="E17" s="5"/>
      <c r="F17" s="5"/>
      <c r="G17" s="9"/>
      <c r="H17" s="15"/>
    </row>
    <row r="18" spans="1:8" x14ac:dyDescent="0.2">
      <c r="A18" s="4" t="s">
        <v>17</v>
      </c>
      <c r="B18" s="19">
        <v>7.2741463403748407E-3</v>
      </c>
      <c r="C18" s="19">
        <v>6.9054414346510695E-3</v>
      </c>
      <c r="D18" s="19">
        <v>7.8585432800743101E-3</v>
      </c>
      <c r="E18" s="19">
        <v>8.6088389542485575E-3</v>
      </c>
      <c r="F18" s="19">
        <v>6.6875263012407763E-3</v>
      </c>
      <c r="G18" s="20">
        <v>5.4763624491938299E-3</v>
      </c>
      <c r="H18" s="15"/>
    </row>
    <row r="19" spans="1:8" x14ac:dyDescent="0.2">
      <c r="A19" s="4" t="s">
        <v>18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20">
        <v>0</v>
      </c>
      <c r="H19" s="15"/>
    </row>
    <row r="20" spans="1:8" x14ac:dyDescent="0.2">
      <c r="A20" s="4" t="s">
        <v>19</v>
      </c>
      <c r="B20" s="19">
        <v>6.8460260668823493E-3</v>
      </c>
      <c r="C20" s="19">
        <v>6.5597232992085546E-3</v>
      </c>
      <c r="D20" s="19">
        <v>6.9867872397578711E-3</v>
      </c>
      <c r="E20" s="19">
        <v>5.7152176442890187E-3</v>
      </c>
      <c r="F20" s="19">
        <v>5.7181713479073195E-3</v>
      </c>
      <c r="G20" s="20">
        <v>5.1028186207301663E-3</v>
      </c>
      <c r="H20" s="15"/>
    </row>
    <row r="21" spans="1:8" x14ac:dyDescent="0.2">
      <c r="A21" s="4" t="s">
        <v>20</v>
      </c>
      <c r="B21" s="19">
        <v>6.2171513241258258E-3</v>
      </c>
      <c r="C21" s="19">
        <v>5.6865161597160962E-3</v>
      </c>
      <c r="D21" s="19">
        <v>6.6120594042147398E-3</v>
      </c>
      <c r="E21" s="19">
        <v>8.96324651336039E-3</v>
      </c>
      <c r="F21" s="19">
        <v>6.0134891106376912E-3</v>
      </c>
      <c r="G21" s="20">
        <v>5.1232610452521315E-3</v>
      </c>
      <c r="H21" s="15"/>
    </row>
    <row r="22" spans="1:8" x14ac:dyDescent="0.2">
      <c r="A22" s="4"/>
      <c r="B22" s="5"/>
      <c r="C22" s="5"/>
      <c r="D22" s="5"/>
      <c r="E22" s="5"/>
      <c r="F22" s="5"/>
      <c r="G22" s="9"/>
      <c r="H22" s="15"/>
    </row>
    <row r="23" spans="1:8" x14ac:dyDescent="0.2">
      <c r="A23" s="8" t="s">
        <v>21</v>
      </c>
      <c r="B23" s="5"/>
      <c r="C23" s="5"/>
      <c r="D23" s="5"/>
      <c r="E23" s="5"/>
      <c r="F23" s="5"/>
      <c r="G23" s="9"/>
      <c r="H23" s="15"/>
    </row>
    <row r="24" spans="1:8" x14ac:dyDescent="0.2">
      <c r="A24" s="4" t="s">
        <v>22</v>
      </c>
      <c r="B24" s="19">
        <v>5.3290167464466979E-4</v>
      </c>
      <c r="C24" s="19">
        <v>9.3997841290284454E-5</v>
      </c>
      <c r="D24" s="19"/>
      <c r="E24" s="19"/>
      <c r="F24" s="19">
        <v>1.1928412553817029E-4</v>
      </c>
      <c r="G24" s="20"/>
      <c r="H24" s="15"/>
    </row>
    <row r="25" spans="1:8" x14ac:dyDescent="0.2">
      <c r="A25" s="4"/>
      <c r="B25" s="21"/>
      <c r="C25" s="21"/>
      <c r="D25" s="21"/>
      <c r="E25" s="21"/>
      <c r="F25" s="21"/>
      <c r="G25" s="22"/>
      <c r="H25" s="15"/>
    </row>
    <row r="26" spans="1:8" x14ac:dyDescent="0.2">
      <c r="A26" s="4" t="s">
        <v>23</v>
      </c>
      <c r="B26" s="19">
        <v>0.32241854541307075</v>
      </c>
      <c r="C26" s="19">
        <v>0.27961696393790192</v>
      </c>
      <c r="D26" s="19">
        <v>0.16659492036160137</v>
      </c>
      <c r="E26" s="19">
        <v>0.22490759169746943</v>
      </c>
      <c r="F26" s="19">
        <v>0.44184701263205084</v>
      </c>
      <c r="G26" s="20">
        <v>0.24383401709124516</v>
      </c>
      <c r="H26" s="15"/>
    </row>
    <row r="27" spans="1:8" x14ac:dyDescent="0.2">
      <c r="A27" s="4" t="s">
        <v>24</v>
      </c>
      <c r="B27" s="19">
        <v>8.1580998365205493E-2</v>
      </c>
      <c r="C27" s="19">
        <v>8.1313740891877567E-2</v>
      </c>
      <c r="D27" s="19">
        <v>4.9791935715310667E-2</v>
      </c>
      <c r="E27" s="19">
        <v>6.7671310776229746E-2</v>
      </c>
      <c r="F27" s="19">
        <v>0.10985618117267662</v>
      </c>
      <c r="G27" s="20">
        <v>7.1218926851416453E-2</v>
      </c>
      <c r="H27" s="15"/>
    </row>
    <row r="28" spans="1:8" x14ac:dyDescent="0.2">
      <c r="A28" s="4" t="s">
        <v>25</v>
      </c>
      <c r="B28" s="19">
        <v>0.1615972195820502</v>
      </c>
      <c r="C28" s="19">
        <v>0.1693232688979571</v>
      </c>
      <c r="D28" s="19">
        <v>0.11680298464629073</v>
      </c>
      <c r="E28" s="19">
        <v>0.15723628092123973</v>
      </c>
      <c r="F28" s="19">
        <v>0.19966883346951173</v>
      </c>
      <c r="G28" s="20">
        <v>0.14480533169015228</v>
      </c>
      <c r="H28" s="15"/>
    </row>
    <row r="29" spans="1:8" x14ac:dyDescent="0.2">
      <c r="A29" s="4" t="s">
        <v>26</v>
      </c>
      <c r="B29" s="19">
        <v>0.24422372606420054</v>
      </c>
      <c r="C29" s="19">
        <v>0.30829677312233783</v>
      </c>
      <c r="D29" s="19">
        <v>0.33318984072320279</v>
      </c>
      <c r="E29" s="19">
        <v>0.43204435598521468</v>
      </c>
      <c r="F29" s="19">
        <v>0.22579338968466878</v>
      </c>
      <c r="G29" s="20">
        <v>0.27300588626376299</v>
      </c>
      <c r="H29" s="15"/>
    </row>
    <row r="30" spans="1:8" x14ac:dyDescent="0.2">
      <c r="A30" s="4" t="s">
        <v>27</v>
      </c>
      <c r="B30" s="23">
        <v>0.19017951057547305</v>
      </c>
      <c r="C30" s="23">
        <v>0.16144925314992561</v>
      </c>
      <c r="D30" s="23">
        <v>0.33362031855359447</v>
      </c>
      <c r="E30" s="23">
        <v>0.11814046061984645</v>
      </c>
      <c r="F30" s="23">
        <v>2.2834583041092128E-2</v>
      </c>
      <c r="G30" s="24">
        <v>0.26713583810342312</v>
      </c>
      <c r="H30" s="15"/>
    </row>
    <row r="31" spans="1:8" x14ac:dyDescent="0.2">
      <c r="A31" s="4"/>
      <c r="B31" s="25">
        <f>SUM(B26:B30)</f>
        <v>1</v>
      </c>
      <c r="C31" s="25">
        <f t="shared" ref="C31:G31" si="3">SUM(C26:C30)</f>
        <v>1</v>
      </c>
      <c r="D31" s="25">
        <f t="shared" si="3"/>
        <v>1</v>
      </c>
      <c r="E31" s="25">
        <f t="shared" si="3"/>
        <v>1</v>
      </c>
      <c r="F31" s="25">
        <f t="shared" si="3"/>
        <v>1</v>
      </c>
      <c r="G31" s="26">
        <f t="shared" si="3"/>
        <v>1</v>
      </c>
      <c r="H31" s="15"/>
    </row>
    <row r="32" spans="1:8" x14ac:dyDescent="0.2">
      <c r="A32" s="4"/>
      <c r="B32" s="5"/>
      <c r="C32" s="5"/>
      <c r="D32" s="5"/>
      <c r="E32" s="5"/>
      <c r="F32" s="5"/>
      <c r="G32" s="9"/>
      <c r="H32" s="15"/>
    </row>
    <row r="33" spans="1:8" x14ac:dyDescent="0.2">
      <c r="A33" s="4" t="s">
        <v>28</v>
      </c>
      <c r="B33" s="19">
        <v>5.1145322872672737E-4</v>
      </c>
      <c r="C33" s="19">
        <v>2.5383944731542098E-5</v>
      </c>
      <c r="D33" s="19"/>
      <c r="E33" s="19"/>
      <c r="F33" s="19"/>
      <c r="G33" s="20"/>
      <c r="H33" s="15"/>
    </row>
    <row r="34" spans="1:8" x14ac:dyDescent="0.2">
      <c r="A34" s="4"/>
      <c r="B34" s="21"/>
      <c r="C34" s="21"/>
      <c r="D34" s="21"/>
      <c r="E34" s="21"/>
      <c r="F34" s="21"/>
      <c r="G34" s="22"/>
      <c r="H34" s="15"/>
    </row>
    <row r="35" spans="1:8" x14ac:dyDescent="0.2">
      <c r="A35" s="4" t="s">
        <v>29</v>
      </c>
      <c r="B35" s="19">
        <v>0.37399138469208237</v>
      </c>
      <c r="C35" s="19">
        <v>0.32736467947735554</v>
      </c>
      <c r="D35" s="19">
        <v>0.23490244005225674</v>
      </c>
      <c r="E35" s="19">
        <v>0.32727565133483438</v>
      </c>
      <c r="F35" s="19">
        <v>0.47050781917516604</v>
      </c>
      <c r="G35" s="20">
        <v>0.34334634594408409</v>
      </c>
      <c r="H35" s="15"/>
    </row>
    <row r="36" spans="1:8" x14ac:dyDescent="0.2">
      <c r="A36" s="4" t="s">
        <v>30</v>
      </c>
      <c r="B36" s="19">
        <v>9.1368333902716689E-2</v>
      </c>
      <c r="C36" s="19">
        <v>9.1727267783605806E-2</v>
      </c>
      <c r="D36" s="19">
        <v>7.0462303510472418E-2</v>
      </c>
      <c r="E36" s="19">
        <v>9.7780636860726952E-2</v>
      </c>
      <c r="F36" s="19">
        <v>0.11334508366004777</v>
      </c>
      <c r="G36" s="20">
        <v>8.7160571789425337E-2</v>
      </c>
      <c r="H36" s="15"/>
    </row>
    <row r="37" spans="1:8" x14ac:dyDescent="0.2">
      <c r="A37" s="4" t="s">
        <v>31</v>
      </c>
      <c r="B37" s="19">
        <v>0.17194449792073072</v>
      </c>
      <c r="C37" s="19">
        <v>0.18613647486886922</v>
      </c>
      <c r="D37" s="19">
        <v>0.15474735555649205</v>
      </c>
      <c r="E37" s="19">
        <v>0.22949501447410742</v>
      </c>
      <c r="F37" s="19">
        <v>0.1825043819604818</v>
      </c>
      <c r="G37" s="20">
        <v>0.15909351857167464</v>
      </c>
      <c r="H37" s="15"/>
    </row>
    <row r="38" spans="1:8" x14ac:dyDescent="0.2">
      <c r="A38" s="4" t="s">
        <v>32</v>
      </c>
      <c r="B38" s="19">
        <v>0.22578739040297877</v>
      </c>
      <c r="C38" s="19">
        <v>0.28154183083760542</v>
      </c>
      <c r="D38" s="19">
        <v>0.41455602848834761</v>
      </c>
      <c r="E38" s="19">
        <v>0.3454486973303314</v>
      </c>
      <c r="F38" s="19">
        <v>0.20630611716800851</v>
      </c>
      <c r="G38" s="20">
        <v>0.26049141741776222</v>
      </c>
      <c r="H38" s="15"/>
    </row>
    <row r="39" spans="1:8" x14ac:dyDescent="0.2">
      <c r="A39" s="4" t="s">
        <v>33</v>
      </c>
      <c r="B39" s="23">
        <v>0.13690839308149155</v>
      </c>
      <c r="C39" s="23">
        <v>0.11322974703256393</v>
      </c>
      <c r="D39" s="23">
        <v>0.12533187239243121</v>
      </c>
      <c r="E39" s="23">
        <v>0</v>
      </c>
      <c r="F39" s="23">
        <v>2.7336598036295817E-2</v>
      </c>
      <c r="G39" s="24">
        <v>0.14990814627705382</v>
      </c>
      <c r="H39" s="15"/>
    </row>
    <row r="40" spans="1:8" x14ac:dyDescent="0.2">
      <c r="A40" s="4"/>
      <c r="B40" s="25">
        <f>SUM(B35:B39)</f>
        <v>1.0000000000000002</v>
      </c>
      <c r="C40" s="25">
        <f t="shared" ref="C40:G40" si="4">SUM(C35:C39)</f>
        <v>0.99999999999999989</v>
      </c>
      <c r="D40" s="25">
        <f t="shared" si="4"/>
        <v>1</v>
      </c>
      <c r="E40" s="25">
        <f t="shared" si="4"/>
        <v>1.0000000000000002</v>
      </c>
      <c r="F40" s="25">
        <f t="shared" si="4"/>
        <v>1</v>
      </c>
      <c r="G40" s="26">
        <f t="shared" si="4"/>
        <v>1</v>
      </c>
      <c r="H40" s="15"/>
    </row>
    <row r="41" spans="1:8" x14ac:dyDescent="0.2">
      <c r="A41" s="4"/>
      <c r="B41" s="25"/>
      <c r="C41" s="25"/>
      <c r="D41" s="25"/>
      <c r="E41" s="25"/>
      <c r="F41" s="25"/>
      <c r="G41" s="26"/>
      <c r="H41" s="15"/>
    </row>
    <row r="42" spans="1:8" x14ac:dyDescent="0.2">
      <c r="A42" s="27" t="s">
        <v>34</v>
      </c>
      <c r="B42" s="25"/>
      <c r="C42" s="25"/>
      <c r="D42" s="25"/>
      <c r="E42" s="25"/>
      <c r="F42" s="25"/>
      <c r="G42" s="26"/>
      <c r="H42" s="15"/>
    </row>
    <row r="43" spans="1:8" x14ac:dyDescent="0.2">
      <c r="A43" s="4" t="s">
        <v>19</v>
      </c>
      <c r="B43" s="19">
        <v>0.30082888607991332</v>
      </c>
      <c r="C43" s="19">
        <v>0.28288136970601091</v>
      </c>
      <c r="D43" s="19">
        <v>0.28224532071639957</v>
      </c>
      <c r="E43" s="19">
        <v>0.37027986233115795</v>
      </c>
      <c r="F43" s="19">
        <v>0.2688528325428281</v>
      </c>
      <c r="G43" s="20">
        <v>0.31258912126478544</v>
      </c>
      <c r="H43" s="15"/>
    </row>
    <row r="44" spans="1:8" x14ac:dyDescent="0.2">
      <c r="A44" s="4" t="s">
        <v>246</v>
      </c>
      <c r="B44" s="19">
        <v>0.39058373800125845</v>
      </c>
      <c r="C44" s="19">
        <v>0.43726570873891718</v>
      </c>
      <c r="D44" s="19">
        <v>0.43311294086656227</v>
      </c>
      <c r="E44" s="19">
        <v>0.42528353775770444</v>
      </c>
      <c r="F44" s="19">
        <v>0.4506941235879075</v>
      </c>
      <c r="G44" s="20">
        <v>0.42080787380860868</v>
      </c>
      <c r="H44" s="15"/>
    </row>
    <row r="45" spans="1:8" x14ac:dyDescent="0.2">
      <c r="A45" s="4" t="s">
        <v>35</v>
      </c>
      <c r="B45" s="23">
        <v>0.30858737591882829</v>
      </c>
      <c r="C45" s="23">
        <v>0.27985292155507197</v>
      </c>
      <c r="D45" s="23">
        <v>0.28464173841703816</v>
      </c>
      <c r="E45" s="23">
        <v>0.20443659991113761</v>
      </c>
      <c r="F45" s="23">
        <v>0.2804530438692644</v>
      </c>
      <c r="G45" s="24">
        <v>0.26660300492660582</v>
      </c>
      <c r="H45" s="15"/>
    </row>
    <row r="46" spans="1:8" x14ac:dyDescent="0.2">
      <c r="A46" s="4" t="s">
        <v>36</v>
      </c>
      <c r="B46" s="28">
        <f t="shared" ref="B46:G46" si="5">SUM(B43:B45)</f>
        <v>1</v>
      </c>
      <c r="C46" s="28">
        <f t="shared" si="5"/>
        <v>1</v>
      </c>
      <c r="D46" s="28">
        <f t="shared" si="5"/>
        <v>1</v>
      </c>
      <c r="E46" s="28">
        <f t="shared" si="5"/>
        <v>1</v>
      </c>
      <c r="F46" s="28">
        <f t="shared" si="5"/>
        <v>1</v>
      </c>
      <c r="G46" s="26">
        <f t="shared" si="5"/>
        <v>0.99999999999999989</v>
      </c>
      <c r="H46" s="15"/>
    </row>
    <row r="47" spans="1:8" x14ac:dyDescent="0.2">
      <c r="A47" s="4"/>
      <c r="B47" s="19"/>
      <c r="C47" s="19"/>
      <c r="D47" s="19"/>
      <c r="E47" s="19"/>
      <c r="F47" s="19"/>
      <c r="G47" s="26"/>
      <c r="H47" s="15"/>
    </row>
    <row r="48" spans="1:8" x14ac:dyDescent="0.2">
      <c r="A48" s="4" t="s">
        <v>37</v>
      </c>
      <c r="B48" s="19">
        <v>0.29320625131794248</v>
      </c>
      <c r="C48" s="19">
        <v>0.26228074915338007</v>
      </c>
      <c r="D48" s="19">
        <v>0.262266570384173</v>
      </c>
      <c r="E48" s="19">
        <v>0.33018092508715663</v>
      </c>
      <c r="F48" s="19">
        <v>0.26738976619487759</v>
      </c>
      <c r="G48" s="20">
        <v>0.25029006334492726</v>
      </c>
      <c r="H48" s="15"/>
    </row>
    <row r="49" spans="1:8" x14ac:dyDescent="0.2">
      <c r="A49" s="4" t="s">
        <v>247</v>
      </c>
      <c r="B49" s="19">
        <v>0.37088871818219749</v>
      </c>
      <c r="C49" s="19">
        <v>0.39740660063261485</v>
      </c>
      <c r="D49" s="19">
        <v>0.4273542258136831</v>
      </c>
      <c r="E49" s="19">
        <v>0.39966397793666458</v>
      </c>
      <c r="F49" s="19">
        <v>0.41023188428370605</v>
      </c>
      <c r="G49" s="20">
        <v>0.37534402281671203</v>
      </c>
      <c r="H49" s="15"/>
    </row>
    <row r="50" spans="1:8" x14ac:dyDescent="0.2">
      <c r="A50" s="4" t="s">
        <v>38</v>
      </c>
      <c r="B50" s="23">
        <v>0.3359050304998602</v>
      </c>
      <c r="C50" s="23">
        <v>0.34031265021400497</v>
      </c>
      <c r="D50" s="23">
        <v>0.31037920380214395</v>
      </c>
      <c r="E50" s="23">
        <v>0.2701550969761789</v>
      </c>
      <c r="F50" s="23">
        <v>0.32237834952141625</v>
      </c>
      <c r="G50" s="24">
        <v>0.37436591383836076</v>
      </c>
      <c r="H50" s="15"/>
    </row>
    <row r="51" spans="1:8" x14ac:dyDescent="0.2">
      <c r="A51" s="4" t="s">
        <v>39</v>
      </c>
      <c r="B51" s="28">
        <f t="shared" ref="B51:G51" si="6">SUM(B48:B50)</f>
        <v>1</v>
      </c>
      <c r="C51" s="28">
        <f t="shared" si="6"/>
        <v>1</v>
      </c>
      <c r="D51" s="28">
        <f t="shared" si="6"/>
        <v>1</v>
      </c>
      <c r="E51" s="28">
        <f t="shared" si="6"/>
        <v>1</v>
      </c>
      <c r="F51" s="28">
        <f t="shared" si="6"/>
        <v>1</v>
      </c>
      <c r="G51" s="26">
        <f t="shared" si="6"/>
        <v>1</v>
      </c>
      <c r="H51" s="15"/>
    </row>
    <row r="52" spans="1:8" x14ac:dyDescent="0.2">
      <c r="A52" s="4"/>
      <c r="B52" s="5"/>
      <c r="C52" s="5"/>
      <c r="D52" s="5"/>
      <c r="E52" s="5"/>
      <c r="F52" s="5"/>
      <c r="G52" s="9"/>
      <c r="H52" s="15"/>
    </row>
    <row r="53" spans="1:8" x14ac:dyDescent="0.2">
      <c r="A53" s="8" t="s">
        <v>40</v>
      </c>
      <c r="B53" s="5"/>
      <c r="C53" s="5"/>
      <c r="D53" s="5"/>
      <c r="E53" s="5"/>
      <c r="F53" s="5"/>
      <c r="G53" s="9"/>
      <c r="H53" s="15"/>
    </row>
    <row r="54" spans="1:8" x14ac:dyDescent="0.2">
      <c r="A54" s="4" t="s">
        <v>17</v>
      </c>
      <c r="B54" s="16">
        <f t="shared" ref="B54:G54" si="7">B13*B18</f>
        <v>43945.768504256135</v>
      </c>
      <c r="C54" s="16">
        <f t="shared" si="7"/>
        <v>3944.3725372177028</v>
      </c>
      <c r="D54" s="16">
        <f t="shared" si="7"/>
        <v>177.06698389373611</v>
      </c>
      <c r="E54" s="16">
        <f t="shared" si="7"/>
        <v>85.064894610341454</v>
      </c>
      <c r="F54" s="16">
        <f t="shared" si="7"/>
        <v>1623.0024318557491</v>
      </c>
      <c r="G54" s="17">
        <f t="shared" si="7"/>
        <v>510.87343503206034</v>
      </c>
      <c r="H54" s="12">
        <f>SUM(B54:G54)</f>
        <v>50286.14878686572</v>
      </c>
    </row>
    <row r="55" spans="1:8" x14ac:dyDescent="0.2">
      <c r="A55" s="4" t="s">
        <v>18</v>
      </c>
      <c r="B55" s="16">
        <f t="shared" ref="B55:G57" si="8">B13*B19</f>
        <v>0</v>
      </c>
      <c r="C55" s="16">
        <f t="shared" si="8"/>
        <v>0</v>
      </c>
      <c r="D55" s="16">
        <f t="shared" si="8"/>
        <v>0</v>
      </c>
      <c r="E55" s="16">
        <f t="shared" si="8"/>
        <v>0</v>
      </c>
      <c r="F55" s="16">
        <f t="shared" si="8"/>
        <v>0</v>
      </c>
      <c r="G55" s="17">
        <f t="shared" si="8"/>
        <v>0</v>
      </c>
      <c r="H55" s="12">
        <f t="shared" ref="H55:H57" si="9">SUM(B55:G55)</f>
        <v>0</v>
      </c>
    </row>
    <row r="56" spans="1:8" x14ac:dyDescent="0.2">
      <c r="A56" s="4" t="s">
        <v>19</v>
      </c>
      <c r="B56" s="16">
        <f t="shared" si="8"/>
        <v>17726.053186429755</v>
      </c>
      <c r="C56" s="16">
        <f t="shared" si="8"/>
        <v>1686.166076195165</v>
      </c>
      <c r="D56" s="16">
        <f t="shared" si="8"/>
        <v>35.601571085498591</v>
      </c>
      <c r="E56" s="16">
        <f t="shared" si="8"/>
        <v>30.496301639003754</v>
      </c>
      <c r="F56" s="16">
        <f t="shared" si="8"/>
        <v>589.57483770708598</v>
      </c>
      <c r="G56" s="17">
        <f t="shared" si="8"/>
        <v>233.20143216537937</v>
      </c>
      <c r="H56" s="12">
        <f t="shared" si="9"/>
        <v>20301.093405221887</v>
      </c>
    </row>
    <row r="57" spans="1:8" x14ac:dyDescent="0.2">
      <c r="A57" s="4" t="s">
        <v>20</v>
      </c>
      <c r="B57" s="16">
        <f t="shared" si="8"/>
        <v>21462.33539829433</v>
      </c>
      <c r="C57" s="16">
        <f t="shared" si="8"/>
        <v>1786.4155572821339</v>
      </c>
      <c r="D57" s="16">
        <f t="shared" si="8"/>
        <v>115.28935683436498</v>
      </c>
      <c r="E57" s="16">
        <f t="shared" si="8"/>
        <v>40.739108078182092</v>
      </c>
      <c r="F57" s="16">
        <f t="shared" si="8"/>
        <v>839.39595416043517</v>
      </c>
      <c r="G57" s="17">
        <f t="shared" si="8"/>
        <v>243.79800217137867</v>
      </c>
      <c r="H57" s="12">
        <f t="shared" si="9"/>
        <v>24487.973376820821</v>
      </c>
    </row>
    <row r="58" spans="1:8" x14ac:dyDescent="0.2">
      <c r="A58" s="4"/>
      <c r="B58" s="5"/>
      <c r="C58" s="5"/>
      <c r="D58" s="5"/>
      <c r="E58" s="5"/>
      <c r="F58" s="5"/>
      <c r="G58" s="9"/>
      <c r="H58" s="15"/>
    </row>
    <row r="59" spans="1:8" x14ac:dyDescent="0.2">
      <c r="A59" s="8" t="s">
        <v>41</v>
      </c>
      <c r="B59" s="5"/>
      <c r="C59" s="5"/>
      <c r="D59" s="5"/>
      <c r="E59" s="5"/>
      <c r="F59" s="5"/>
      <c r="G59" s="9"/>
      <c r="H59" s="15"/>
    </row>
    <row r="60" spans="1:8" x14ac:dyDescent="0.2">
      <c r="A60" s="4" t="s">
        <v>22</v>
      </c>
      <c r="B60" s="16">
        <f t="shared" ref="B60:G60" si="10">B24*B14</f>
        <v>1379.8141192574628</v>
      </c>
      <c r="C60" s="16">
        <f t="shared" si="10"/>
        <v>24.161990375169893</v>
      </c>
      <c r="D60" s="16">
        <f t="shared" si="10"/>
        <v>0</v>
      </c>
      <c r="E60" s="16">
        <f t="shared" si="10"/>
        <v>0</v>
      </c>
      <c r="F60" s="16">
        <f t="shared" si="10"/>
        <v>12.298847774286438</v>
      </c>
      <c r="G60" s="17">
        <f t="shared" si="10"/>
        <v>0</v>
      </c>
      <c r="H60" s="12">
        <f>SUM(B60:G60)</f>
        <v>1416.2749574069192</v>
      </c>
    </row>
    <row r="61" spans="1:8" x14ac:dyDescent="0.2">
      <c r="A61" s="4"/>
      <c r="B61" s="16"/>
      <c r="C61" s="16"/>
      <c r="D61" s="16"/>
      <c r="E61" s="16"/>
      <c r="F61" s="16"/>
      <c r="G61" s="17"/>
      <c r="H61" s="12"/>
    </row>
    <row r="62" spans="1:8" x14ac:dyDescent="0.2">
      <c r="A62" s="4" t="s">
        <v>23</v>
      </c>
      <c r="B62" s="16">
        <f t="shared" ref="B62:G66" si="11">B$14*B26</f>
        <v>834821.28587425768</v>
      </c>
      <c r="C62" s="16">
        <f t="shared" si="11"/>
        <v>71875.080306765711</v>
      </c>
      <c r="D62" s="16">
        <f t="shared" si="11"/>
        <v>848.8938758556028</v>
      </c>
      <c r="E62" s="16">
        <f t="shared" si="11"/>
        <v>1200.1029854325302</v>
      </c>
      <c r="F62" s="16">
        <f t="shared" si="11"/>
        <v>45556.851118013117</v>
      </c>
      <c r="G62" s="17">
        <f t="shared" si="11"/>
        <v>11143.339832874459</v>
      </c>
      <c r="H62" s="12">
        <f t="shared" ref="H62:H67" si="12">SUM(B62:G62)</f>
        <v>965445.55399319914</v>
      </c>
    </row>
    <row r="63" spans="1:8" x14ac:dyDescent="0.2">
      <c r="A63" s="4" t="s">
        <v>24</v>
      </c>
      <c r="B63" s="16">
        <f t="shared" si="11"/>
        <v>211233.36398311777</v>
      </c>
      <c r="C63" s="16">
        <f t="shared" si="11"/>
        <v>20901.563246875059</v>
      </c>
      <c r="D63" s="16">
        <f t="shared" si="11"/>
        <v>253.71763559164015</v>
      </c>
      <c r="E63" s="16">
        <f t="shared" si="11"/>
        <v>361.09293366996491</v>
      </c>
      <c r="F63" s="16">
        <f t="shared" si="11"/>
        <v>11326.774985451315</v>
      </c>
      <c r="G63" s="17">
        <f t="shared" si="11"/>
        <v>3254.7415405988322</v>
      </c>
      <c r="H63" s="12">
        <f t="shared" si="12"/>
        <v>247331.25432530459</v>
      </c>
    </row>
    <row r="64" spans="1:8" x14ac:dyDescent="0.2">
      <c r="A64" s="4" t="s">
        <v>25</v>
      </c>
      <c r="B64" s="16">
        <f t="shared" si="11"/>
        <v>418415.13326212938</v>
      </c>
      <c r="C64" s="16">
        <f t="shared" si="11"/>
        <v>43524.267549616648</v>
      </c>
      <c r="D64" s="16">
        <f t="shared" si="11"/>
        <v>595.17624026396277</v>
      </c>
      <c r="E64" s="16">
        <f t="shared" si="11"/>
        <v>839.01005176256558</v>
      </c>
      <c r="F64" s="16">
        <f t="shared" si="11"/>
        <v>20586.952178519881</v>
      </c>
      <c r="G64" s="17">
        <f t="shared" si="11"/>
        <v>6617.6780413359675</v>
      </c>
      <c r="H64" s="12">
        <f t="shared" si="12"/>
        <v>490578.21732362837</v>
      </c>
    </row>
    <row r="65" spans="1:8" x14ac:dyDescent="0.2">
      <c r="A65" s="4" t="s">
        <v>26</v>
      </c>
      <c r="B65" s="16">
        <f t="shared" si="11"/>
        <v>632355.57611213322</v>
      </c>
      <c r="C65" s="16">
        <f t="shared" si="11"/>
        <v>79247.178048202608</v>
      </c>
      <c r="D65" s="16">
        <f t="shared" si="11"/>
        <v>1697.7877517112058</v>
      </c>
      <c r="E65" s="16">
        <f t="shared" si="11"/>
        <v>2305.3811458466876</v>
      </c>
      <c r="F65" s="16">
        <f t="shared" si="11"/>
        <v>23280.537252069254</v>
      </c>
      <c r="G65" s="17">
        <f t="shared" si="11"/>
        <v>12476.509238962188</v>
      </c>
      <c r="H65" s="12">
        <f t="shared" si="12"/>
        <v>751362.96954892518</v>
      </c>
    </row>
    <row r="66" spans="1:8" x14ac:dyDescent="0.2">
      <c r="A66" s="4" t="s">
        <v>27</v>
      </c>
      <c r="B66" s="29">
        <f t="shared" si="11"/>
        <v>492421.74752121774</v>
      </c>
      <c r="C66" s="29">
        <f t="shared" si="11"/>
        <v>41500.264762889485</v>
      </c>
      <c r="D66" s="29">
        <f t="shared" si="11"/>
        <v>1699.9812759382228</v>
      </c>
      <c r="E66" s="29">
        <f t="shared" si="11"/>
        <v>630.3954367221445</v>
      </c>
      <c r="F66" s="29">
        <f t="shared" si="11"/>
        <v>2354.3707894461427</v>
      </c>
      <c r="G66" s="30">
        <f t="shared" si="11"/>
        <v>12208.245022728859</v>
      </c>
      <c r="H66" s="31">
        <f t="shared" si="12"/>
        <v>550815.00480894255</v>
      </c>
    </row>
    <row r="67" spans="1:8" x14ac:dyDescent="0.2">
      <c r="A67" s="4"/>
      <c r="B67" s="16">
        <f>SUM(B62:B66)</f>
        <v>2589247.1067528557</v>
      </c>
      <c r="C67" s="16">
        <f t="shared" ref="C67:G67" si="13">SUM(C62:C66)</f>
        <v>257048.35391434951</v>
      </c>
      <c r="D67" s="16">
        <f t="shared" si="13"/>
        <v>5095.5567793606342</v>
      </c>
      <c r="E67" s="16">
        <f t="shared" si="13"/>
        <v>5335.9825534338925</v>
      </c>
      <c r="F67" s="16">
        <f t="shared" si="13"/>
        <v>103105.4863234997</v>
      </c>
      <c r="G67" s="17">
        <f t="shared" si="13"/>
        <v>45700.513676500304</v>
      </c>
      <c r="H67" s="12">
        <f t="shared" si="12"/>
        <v>3005533</v>
      </c>
    </row>
    <row r="68" spans="1:8" x14ac:dyDescent="0.2">
      <c r="A68" s="4"/>
      <c r="B68" s="16"/>
      <c r="C68" s="16"/>
      <c r="D68" s="16"/>
      <c r="E68" s="16"/>
      <c r="F68" s="16"/>
      <c r="G68" s="17"/>
      <c r="H68" s="12"/>
    </row>
    <row r="69" spans="1:8" x14ac:dyDescent="0.2">
      <c r="A69" s="4" t="s">
        <v>28</v>
      </c>
      <c r="B69" s="16">
        <f t="shared" ref="B69:G69" si="14">B33*B15</f>
        <v>1765.5965189197011</v>
      </c>
      <c r="C69" s="16">
        <f t="shared" si="14"/>
        <v>7.9743506392990922</v>
      </c>
      <c r="D69" s="16">
        <f t="shared" si="14"/>
        <v>0</v>
      </c>
      <c r="E69" s="16">
        <f t="shared" si="14"/>
        <v>0</v>
      </c>
      <c r="F69" s="16">
        <f t="shared" si="14"/>
        <v>0</v>
      </c>
      <c r="G69" s="17">
        <f t="shared" si="14"/>
        <v>0</v>
      </c>
      <c r="H69" s="12">
        <f>SUM(B69:G69)</f>
        <v>1773.5708695590001</v>
      </c>
    </row>
    <row r="70" spans="1:8" x14ac:dyDescent="0.2">
      <c r="A70" s="4" t="s">
        <v>42</v>
      </c>
      <c r="B70" s="16"/>
      <c r="C70" s="16"/>
      <c r="D70" s="16"/>
      <c r="E70" s="16"/>
      <c r="F70" s="16"/>
      <c r="G70" s="17"/>
      <c r="H70" s="12"/>
    </row>
    <row r="71" spans="1:8" x14ac:dyDescent="0.2">
      <c r="A71" s="4" t="s">
        <v>29</v>
      </c>
      <c r="B71" s="16">
        <f t="shared" ref="B71:G75" si="15">B$15*B35</f>
        <v>1291062.1144423576</v>
      </c>
      <c r="C71" s="16">
        <f t="shared" si="15"/>
        <v>102841.412896332</v>
      </c>
      <c r="D71" s="16">
        <f t="shared" si="15"/>
        <v>4095.8118457291648</v>
      </c>
      <c r="E71" s="16">
        <f t="shared" si="15"/>
        <v>1487.5099230188018</v>
      </c>
      <c r="F71" s="16">
        <f t="shared" si="15"/>
        <v>65676.074663183841</v>
      </c>
      <c r="G71" s="17">
        <f t="shared" si="15"/>
        <v>16338.646899826526</v>
      </c>
      <c r="H71" s="12">
        <f t="shared" ref="H71:H76" si="16">SUM(B71:G71)</f>
        <v>1481501.570670448</v>
      </c>
    </row>
    <row r="72" spans="1:8" x14ac:dyDescent="0.2">
      <c r="A72" s="4" t="s">
        <v>30</v>
      </c>
      <c r="B72" s="16">
        <f t="shared" si="15"/>
        <v>315414.20254543656</v>
      </c>
      <c r="C72" s="16">
        <f t="shared" si="15"/>
        <v>28816.064808967094</v>
      </c>
      <c r="D72" s="16">
        <f t="shared" si="15"/>
        <v>1228.5965924038685</v>
      </c>
      <c r="E72" s="16">
        <f t="shared" si="15"/>
        <v>444.42556913780425</v>
      </c>
      <c r="F72" s="16">
        <f t="shared" si="15"/>
        <v>15821.331492879517</v>
      </c>
      <c r="G72" s="17">
        <f t="shared" si="15"/>
        <v>4147.6655362055963</v>
      </c>
      <c r="H72" s="12">
        <f t="shared" si="16"/>
        <v>365872.28654503048</v>
      </c>
    </row>
    <row r="73" spans="1:8" x14ac:dyDescent="0.2">
      <c r="A73" s="4" t="s">
        <v>31</v>
      </c>
      <c r="B73" s="16">
        <f t="shared" si="15"/>
        <v>593572.56915166543</v>
      </c>
      <c r="C73" s="16">
        <f t="shared" si="15"/>
        <v>58474.659201531947</v>
      </c>
      <c r="D73" s="16">
        <f t="shared" si="15"/>
        <v>2698.2097412123235</v>
      </c>
      <c r="E73" s="16">
        <f t="shared" si="15"/>
        <v>1043.0843538809975</v>
      </c>
      <c r="F73" s="16">
        <f t="shared" si="15"/>
        <v>25474.967529779722</v>
      </c>
      <c r="G73" s="17">
        <f t="shared" si="15"/>
        <v>7570.7018720301403</v>
      </c>
      <c r="H73" s="12">
        <f t="shared" si="16"/>
        <v>688834.19185010053</v>
      </c>
    </row>
    <row r="74" spans="1:8" x14ac:dyDescent="0.2">
      <c r="A74" s="4" t="s">
        <v>32</v>
      </c>
      <c r="B74" s="16">
        <f t="shared" si="15"/>
        <v>779444.54765474494</v>
      </c>
      <c r="C74" s="16">
        <f t="shared" si="15"/>
        <v>88446.193153718821</v>
      </c>
      <c r="D74" s="16">
        <f t="shared" si="15"/>
        <v>7228.2922724143873</v>
      </c>
      <c r="E74" s="16">
        <f t="shared" si="15"/>
        <v>1570.1087541250058</v>
      </c>
      <c r="F74" s="16">
        <f t="shared" si="15"/>
        <v>28797.344916287911</v>
      </c>
      <c r="G74" s="17">
        <f t="shared" si="15"/>
        <v>12395.871806706993</v>
      </c>
      <c r="H74" s="12">
        <f t="shared" si="16"/>
        <v>917882.35855799809</v>
      </c>
    </row>
    <row r="75" spans="1:8" x14ac:dyDescent="0.2">
      <c r="A75" s="4" t="s">
        <v>33</v>
      </c>
      <c r="B75" s="29">
        <f t="shared" si="15"/>
        <v>472623.8268890208</v>
      </c>
      <c r="C75" s="29">
        <f t="shared" si="15"/>
        <v>35571.055452024164</v>
      </c>
      <c r="D75" s="29">
        <f t="shared" si="15"/>
        <v>2185.3147522781733</v>
      </c>
      <c r="E75" s="29">
        <f t="shared" si="15"/>
        <v>0</v>
      </c>
      <c r="F75" s="29">
        <f t="shared" si="15"/>
        <v>3815.7930229865351</v>
      </c>
      <c r="G75" s="30">
        <f t="shared" si="15"/>
        <v>7133.602260113199</v>
      </c>
      <c r="H75" s="31">
        <f t="shared" si="16"/>
        <v>521329.59237642284</v>
      </c>
    </row>
    <row r="76" spans="1:8" x14ac:dyDescent="0.2">
      <c r="A76" s="4"/>
      <c r="B76" s="16">
        <f>SUM(B71:B75)</f>
        <v>3452117.260683225</v>
      </c>
      <c r="C76" s="16">
        <f t="shared" ref="C76:G76" si="17">SUM(C71:C75)</f>
        <v>314149.38551257405</v>
      </c>
      <c r="D76" s="16">
        <f t="shared" si="17"/>
        <v>17436.225204037917</v>
      </c>
      <c r="E76" s="16">
        <f t="shared" si="17"/>
        <v>4545.1286001626086</v>
      </c>
      <c r="F76" s="16">
        <f t="shared" si="17"/>
        <v>139585.51162511754</v>
      </c>
      <c r="G76" s="17">
        <f t="shared" si="17"/>
        <v>47586.488374882458</v>
      </c>
      <c r="H76" s="12">
        <f t="shared" si="16"/>
        <v>3975419.9999999995</v>
      </c>
    </row>
    <row r="77" spans="1:8" x14ac:dyDescent="0.2">
      <c r="A77" s="4"/>
      <c r="B77" s="16"/>
      <c r="C77" s="16"/>
      <c r="D77" s="16"/>
      <c r="E77" s="16"/>
      <c r="F77" s="16"/>
      <c r="G77" s="17"/>
      <c r="H77" s="12"/>
    </row>
    <row r="78" spans="1:8" x14ac:dyDescent="0.2">
      <c r="A78" s="4" t="s">
        <v>43</v>
      </c>
      <c r="B78" s="16">
        <f>B67+B76</f>
        <v>6041364.3674360812</v>
      </c>
      <c r="C78" s="16">
        <f t="shared" ref="C78:G78" si="18">C67+C76</f>
        <v>571197.73942692357</v>
      </c>
      <c r="D78" s="16">
        <f t="shared" si="18"/>
        <v>22531.781983398552</v>
      </c>
      <c r="E78" s="16">
        <f t="shared" si="18"/>
        <v>9881.111153596501</v>
      </c>
      <c r="F78" s="16">
        <f t="shared" si="18"/>
        <v>242690.99794861724</v>
      </c>
      <c r="G78" s="17">
        <f t="shared" si="18"/>
        <v>93287.002051382762</v>
      </c>
      <c r="H78" s="12">
        <f>SUM(B78:G78)</f>
        <v>6980953</v>
      </c>
    </row>
    <row r="79" spans="1:8" x14ac:dyDescent="0.2">
      <c r="A79" s="4"/>
      <c r="B79" s="16"/>
      <c r="C79" s="16"/>
      <c r="D79" s="16"/>
      <c r="E79" s="16"/>
      <c r="F79" s="16"/>
      <c r="G79" s="17"/>
      <c r="H79" s="12"/>
    </row>
    <row r="80" spans="1:8" x14ac:dyDescent="0.2">
      <c r="A80" s="4" t="s">
        <v>19</v>
      </c>
      <c r="B80" s="16">
        <f>B43*B$14</f>
        <v>778920.32291009999</v>
      </c>
      <c r="C80" s="16">
        <f t="shared" ref="C80:G80" si="19">C43*C$14</f>
        <v>72714.190435966637</v>
      </c>
      <c r="D80" s="16">
        <f t="shared" si="19"/>
        <v>1438.1970574192662</v>
      </c>
      <c r="E80" s="16">
        <f t="shared" si="19"/>
        <v>1975.8068852869624</v>
      </c>
      <c r="F80" s="16">
        <f t="shared" si="19"/>
        <v>27720.202048778719</v>
      </c>
      <c r="G80" s="17">
        <f t="shared" si="19"/>
        <v>14285.483411486539</v>
      </c>
      <c r="H80" s="12">
        <f>SUM(B80:G80)</f>
        <v>897054.202749038</v>
      </c>
    </row>
    <row r="81" spans="1:8" x14ac:dyDescent="0.2">
      <c r="A81" s="4" t="s">
        <v>246</v>
      </c>
      <c r="B81" s="16">
        <f t="shared" ref="B81:G82" si="20">B44*B$14</f>
        <v>1011317.8135644739</v>
      </c>
      <c r="C81" s="16">
        <f t="shared" si="20"/>
        <v>112398.43065453005</v>
      </c>
      <c r="D81" s="16">
        <f t="shared" si="20"/>
        <v>2206.9515820614329</v>
      </c>
      <c r="E81" s="16">
        <f t="shared" si="20"/>
        <v>2269.305537737755</v>
      </c>
      <c r="F81" s="16">
        <f t="shared" si="20"/>
        <v>46469.036795674685</v>
      </c>
      <c r="G81" s="17">
        <f t="shared" si="20"/>
        <v>19231.135992169337</v>
      </c>
      <c r="H81" s="12">
        <f t="shared" ref="H81:H83" si="21">SUM(B81:G81)</f>
        <v>1193892.6741266469</v>
      </c>
    </row>
    <row r="82" spans="1:8" x14ac:dyDescent="0.2">
      <c r="A82" s="4" t="s">
        <v>35</v>
      </c>
      <c r="B82" s="29">
        <f t="shared" si="20"/>
        <v>799008.97027828195</v>
      </c>
      <c r="C82" s="29">
        <f t="shared" si="20"/>
        <v>71935.732823852828</v>
      </c>
      <c r="D82" s="29">
        <f t="shared" si="20"/>
        <v>1450.4081398799351</v>
      </c>
      <c r="E82" s="29">
        <f t="shared" si="20"/>
        <v>1090.8701304091751</v>
      </c>
      <c r="F82" s="29">
        <f t="shared" si="20"/>
        <v>28916.247479046302</v>
      </c>
      <c r="G82" s="30">
        <f t="shared" si="20"/>
        <v>12183.894272844427</v>
      </c>
      <c r="H82" s="31">
        <f t="shared" si="21"/>
        <v>914586.12312431459</v>
      </c>
    </row>
    <row r="83" spans="1:8" x14ac:dyDescent="0.2">
      <c r="A83" s="4" t="s">
        <v>36</v>
      </c>
      <c r="B83" s="16">
        <f>SUM(B80:B82)</f>
        <v>2589247.1067528557</v>
      </c>
      <c r="C83" s="16">
        <f t="shared" ref="C83:G83" si="22">SUM(C80:C82)</f>
        <v>257048.35391434951</v>
      </c>
      <c r="D83" s="16">
        <f t="shared" si="22"/>
        <v>5095.5567793606342</v>
      </c>
      <c r="E83" s="16">
        <f t="shared" si="22"/>
        <v>5335.9825534338925</v>
      </c>
      <c r="F83" s="16">
        <f t="shared" si="22"/>
        <v>103105.4863234997</v>
      </c>
      <c r="G83" s="17">
        <f t="shared" si="22"/>
        <v>45700.513676500297</v>
      </c>
      <c r="H83" s="12">
        <f t="shared" si="21"/>
        <v>3005533</v>
      </c>
    </row>
    <row r="84" spans="1:8" x14ac:dyDescent="0.2">
      <c r="A84" s="4"/>
      <c r="B84" s="16"/>
      <c r="C84" s="16"/>
      <c r="D84" s="16"/>
      <c r="E84" s="16"/>
      <c r="F84" s="16"/>
      <c r="G84" s="17"/>
      <c r="H84" s="12"/>
    </row>
    <row r="85" spans="1:8" x14ac:dyDescent="0.2">
      <c r="A85" s="4" t="s">
        <v>37</v>
      </c>
      <c r="B85" s="16">
        <f>B48*B$15</f>
        <v>1012182.3611148929</v>
      </c>
      <c r="C85" s="16">
        <f t="shared" ref="C85:G85" si="23">C48*C$15</f>
        <v>82395.336178311918</v>
      </c>
      <c r="D85" s="16">
        <f t="shared" si="23"/>
        <v>4572.9389847091015</v>
      </c>
      <c r="E85" s="16">
        <f t="shared" si="23"/>
        <v>1500.7147658417834</v>
      </c>
      <c r="F85" s="16">
        <f t="shared" si="23"/>
        <v>37323.737317632542</v>
      </c>
      <c r="G85" s="17">
        <f t="shared" si="23"/>
        <v>11910.425189711974</v>
      </c>
      <c r="H85" s="12">
        <f t="shared" ref="H85:H88" si="24">SUM(B85:G85)</f>
        <v>1149885.5135511004</v>
      </c>
    </row>
    <row r="86" spans="1:8" x14ac:dyDescent="0.2">
      <c r="A86" s="4" t="s">
        <v>247</v>
      </c>
      <c r="B86" s="16">
        <f t="shared" ref="B86:G87" si="25">B49*B$15</f>
        <v>1280351.3458294403</v>
      </c>
      <c r="C86" s="16">
        <f t="shared" si="25"/>
        <v>124845.03938737688</v>
      </c>
      <c r="D86" s="16">
        <f t="shared" si="25"/>
        <v>7451.444523184653</v>
      </c>
      <c r="E86" s="16">
        <f t="shared" si="25"/>
        <v>1816.5241765746919</v>
      </c>
      <c r="F86" s="16">
        <f t="shared" si="25"/>
        <v>57262.427452677119</v>
      </c>
      <c r="G86" s="17">
        <f t="shared" si="25"/>
        <v>17861.303978349079</v>
      </c>
      <c r="H86" s="12">
        <f t="shared" si="24"/>
        <v>1489588.0853476028</v>
      </c>
    </row>
    <row r="87" spans="1:8" x14ac:dyDescent="0.2">
      <c r="A87" s="4" t="s">
        <v>38</v>
      </c>
      <c r="B87" s="29">
        <f t="shared" si="25"/>
        <v>1159583.5537388925</v>
      </c>
      <c r="C87" s="29">
        <f t="shared" si="25"/>
        <v>106909.00994688521</v>
      </c>
      <c r="D87" s="29">
        <f t="shared" si="25"/>
        <v>5411.8416961441635</v>
      </c>
      <c r="E87" s="29">
        <f t="shared" si="25"/>
        <v>1227.8896577461337</v>
      </c>
      <c r="F87" s="29">
        <f t="shared" si="25"/>
        <v>44999.346854807853</v>
      </c>
      <c r="G87" s="30">
        <f t="shared" si="25"/>
        <v>17814.7592068214</v>
      </c>
      <c r="H87" s="31">
        <f t="shared" si="24"/>
        <v>1335946.4011012972</v>
      </c>
    </row>
    <row r="88" spans="1:8" x14ac:dyDescent="0.2">
      <c r="A88" s="4" t="s">
        <v>39</v>
      </c>
      <c r="B88" s="16">
        <f>SUM(B85:B87)</f>
        <v>3452117.2606832259</v>
      </c>
      <c r="C88" s="16">
        <f t="shared" ref="C88:G88" si="26">SUM(C85:C87)</f>
        <v>314149.38551257399</v>
      </c>
      <c r="D88" s="16">
        <f t="shared" si="26"/>
        <v>17436.225204037917</v>
      </c>
      <c r="E88" s="16">
        <f t="shared" si="26"/>
        <v>4545.1286001626086</v>
      </c>
      <c r="F88" s="16">
        <f t="shared" si="26"/>
        <v>139585.51162511751</v>
      </c>
      <c r="G88" s="17">
        <f t="shared" si="26"/>
        <v>47586.48837488245</v>
      </c>
      <c r="H88" s="12">
        <f t="shared" si="24"/>
        <v>3975420.0000000005</v>
      </c>
    </row>
    <row r="89" spans="1:8" x14ac:dyDescent="0.2">
      <c r="A89" s="4"/>
      <c r="B89" s="16"/>
      <c r="C89" s="16"/>
      <c r="D89" s="16"/>
      <c r="E89" s="16"/>
      <c r="F89" s="16"/>
      <c r="G89" s="17"/>
      <c r="H89" s="12"/>
    </row>
    <row r="90" spans="1:8" x14ac:dyDescent="0.2">
      <c r="A90" s="4" t="s">
        <v>44</v>
      </c>
      <c r="B90" s="16">
        <f t="shared" ref="B90:G90" si="27">B83+B88</f>
        <v>6041364.3674360812</v>
      </c>
      <c r="C90" s="16">
        <f t="shared" si="27"/>
        <v>571197.73942692345</v>
      </c>
      <c r="D90" s="16">
        <f t="shared" si="27"/>
        <v>22531.781983398552</v>
      </c>
      <c r="E90" s="16">
        <f t="shared" si="27"/>
        <v>9881.111153596501</v>
      </c>
      <c r="F90" s="16">
        <f t="shared" si="27"/>
        <v>242690.99794861721</v>
      </c>
      <c r="G90" s="17">
        <f t="shared" si="27"/>
        <v>93287.002051382748</v>
      </c>
      <c r="H90" s="12">
        <f>SUM(B90:G90)</f>
        <v>6980952.9999999991</v>
      </c>
    </row>
    <row r="91" spans="1:8" x14ac:dyDescent="0.2">
      <c r="A91" s="4"/>
      <c r="B91" s="16"/>
      <c r="C91" s="16"/>
      <c r="D91" s="16"/>
      <c r="E91" s="16"/>
      <c r="F91" s="16"/>
      <c r="G91" s="17"/>
      <c r="H91" s="12"/>
    </row>
    <row r="92" spans="1:8" x14ac:dyDescent="0.2">
      <c r="A92" s="4" t="s">
        <v>68</v>
      </c>
      <c r="B92" s="16">
        <f>B$14*B$43*B26</f>
        <v>251138.35750535381</v>
      </c>
      <c r="C92" s="16">
        <f t="shared" ref="C92:G92" si="28">C$14*C$43*C26</f>
        <v>20332.121164907414</v>
      </c>
      <c r="D92" s="16">
        <f t="shared" si="28"/>
        <v>239.59632424505207</v>
      </c>
      <c r="E92" s="16">
        <f t="shared" si="28"/>
        <v>444.37396822916895</v>
      </c>
      <c r="F92" s="16">
        <f t="shared" si="28"/>
        <v>12248.088464809733</v>
      </c>
      <c r="G92" s="17">
        <f t="shared" si="28"/>
        <v>3483.2868063131082</v>
      </c>
      <c r="H92" s="12">
        <f>SUM(B92:G92)</f>
        <v>287885.82423385826</v>
      </c>
    </row>
    <row r="93" spans="1:8" x14ac:dyDescent="0.2">
      <c r="A93" s="4" t="s">
        <v>69</v>
      </c>
      <c r="B93" s="16">
        <f t="shared" ref="B93:G96" si="29">B$14*B$43*B27</f>
        <v>63545.097589954203</v>
      </c>
      <c r="C93" s="16">
        <f t="shared" si="29"/>
        <v>5912.6628402728329</v>
      </c>
      <c r="D93" s="16">
        <f t="shared" si="29"/>
        <v>71.610615428969069</v>
      </c>
      <c r="E93" s="16">
        <f t="shared" si="29"/>
        <v>133.70544176806854</v>
      </c>
      <c r="F93" s="16">
        <f t="shared" si="29"/>
        <v>3045.2355384138368</v>
      </c>
      <c r="G93" s="17">
        <f t="shared" si="29"/>
        <v>1017.3967981197829</v>
      </c>
      <c r="H93" s="12">
        <f t="shared" ref="H93:H97" si="30">SUM(B93:G93)</f>
        <v>73725.708823957684</v>
      </c>
    </row>
    <row r="94" spans="1:8" x14ac:dyDescent="0.2">
      <c r="A94" s="4" t="s">
        <v>70</v>
      </c>
      <c r="B94" s="16">
        <f t="shared" si="29"/>
        <v>125871.35845822487</v>
      </c>
      <c r="C94" s="16">
        <f t="shared" si="29"/>
        <v>12312.204419886439</v>
      </c>
      <c r="D94" s="16">
        <f t="shared" si="29"/>
        <v>167.98570881608305</v>
      </c>
      <c r="E94" s="16">
        <f t="shared" si="29"/>
        <v>310.6685264611005</v>
      </c>
      <c r="F94" s="16">
        <f t="shared" si="29"/>
        <v>5534.8604066188154</v>
      </c>
      <c r="G94" s="17">
        <f t="shared" si="29"/>
        <v>2068.6141637544765</v>
      </c>
      <c r="H94" s="12">
        <f t="shared" si="30"/>
        <v>146265.6916837618</v>
      </c>
    </row>
    <row r="95" spans="1:8" x14ac:dyDescent="0.2">
      <c r="A95" s="4" t="s">
        <v>71</v>
      </c>
      <c r="B95" s="16">
        <f t="shared" si="29"/>
        <v>190230.82356823489</v>
      </c>
      <c r="C95" s="16">
        <f t="shared" si="29"/>
        <v>22417.550271611675</v>
      </c>
      <c r="D95" s="16">
        <f t="shared" si="29"/>
        <v>479.19264849010426</v>
      </c>
      <c r="E95" s="16">
        <f t="shared" si="29"/>
        <v>853.63621330495857</v>
      </c>
      <c r="F95" s="16">
        <f t="shared" si="29"/>
        <v>6259.0383833376472</v>
      </c>
      <c r="G95" s="17">
        <f t="shared" si="29"/>
        <v>3900.0210594591667</v>
      </c>
      <c r="H95" s="12">
        <f t="shared" si="30"/>
        <v>224140.26214443846</v>
      </c>
    </row>
    <row r="96" spans="1:8" x14ac:dyDescent="0.2">
      <c r="A96" s="4" t="s">
        <v>72</v>
      </c>
      <c r="B96" s="29">
        <f t="shared" si="29"/>
        <v>148134.68578833225</v>
      </c>
      <c r="C96" s="29">
        <f t="shared" si="29"/>
        <v>11739.651739288278</v>
      </c>
      <c r="D96" s="29">
        <f t="shared" si="29"/>
        <v>479.81176043905782</v>
      </c>
      <c r="E96" s="29">
        <f t="shared" si="29"/>
        <v>233.42273552366586</v>
      </c>
      <c r="F96" s="29">
        <f t="shared" si="29"/>
        <v>632.97925559868986</v>
      </c>
      <c r="G96" s="30">
        <f t="shared" si="29"/>
        <v>3816.1645838400045</v>
      </c>
      <c r="H96" s="31">
        <f t="shared" si="30"/>
        <v>165036.71586302193</v>
      </c>
    </row>
    <row r="97" spans="1:8" x14ac:dyDescent="0.2">
      <c r="A97" s="4"/>
      <c r="B97" s="16">
        <f>SUM(B92:B96)</f>
        <v>778920.32291009999</v>
      </c>
      <c r="C97" s="16">
        <f t="shared" ref="C97:G97" si="31">SUM(C92:C96)</f>
        <v>72714.190435966637</v>
      </c>
      <c r="D97" s="16">
        <f t="shared" si="31"/>
        <v>1438.1970574192665</v>
      </c>
      <c r="E97" s="16">
        <f t="shared" si="31"/>
        <v>1975.8068852869624</v>
      </c>
      <c r="F97" s="16">
        <f t="shared" si="31"/>
        <v>27720.202048778723</v>
      </c>
      <c r="G97" s="17">
        <f t="shared" si="31"/>
        <v>14285.483411486537</v>
      </c>
      <c r="H97" s="12">
        <f t="shared" si="30"/>
        <v>897054.202749038</v>
      </c>
    </row>
    <row r="98" spans="1:8" x14ac:dyDescent="0.2">
      <c r="B98" s="16"/>
      <c r="C98" s="16"/>
      <c r="D98" s="16"/>
      <c r="E98" s="16"/>
      <c r="F98" s="16"/>
      <c r="G98" s="17"/>
      <c r="H98" s="12"/>
    </row>
    <row r="99" spans="1:8" x14ac:dyDescent="0.2">
      <c r="A99" s="4" t="s">
        <v>248</v>
      </c>
      <c r="B99" s="16">
        <f>B$14*B$44*B26</f>
        <v>326067.61839978473</v>
      </c>
      <c r="C99" s="16">
        <f t="shared" ref="C99:G99" si="32">C$14*C$44*C26</f>
        <v>31428.5079310045</v>
      </c>
      <c r="D99" s="16">
        <f t="shared" si="32"/>
        <v>367.66692305543455</v>
      </c>
      <c r="E99" s="16">
        <f t="shared" si="32"/>
        <v>510.3840433183293</v>
      </c>
      <c r="F99" s="16">
        <f t="shared" si="32"/>
        <v>20532.205088057708</v>
      </c>
      <c r="G99" s="17">
        <f t="shared" si="32"/>
        <v>4689.205142198678</v>
      </c>
      <c r="H99" s="12">
        <f>SUM(B99:G99)</f>
        <v>383595.58752741938</v>
      </c>
    </row>
    <row r="100" spans="1:8" x14ac:dyDescent="0.2">
      <c r="A100" s="4" t="s">
        <v>249</v>
      </c>
      <c r="B100" s="16">
        <f t="shared" ref="B100:G103" si="33">B$14*B$44*B27</f>
        <v>82504.316895106531</v>
      </c>
      <c r="C100" s="16">
        <f t="shared" si="33"/>
        <v>9139.5368668961255</v>
      </c>
      <c r="D100" s="16">
        <f t="shared" si="33"/>
        <v>109.88839130080603</v>
      </c>
      <c r="E100" s="16">
        <f t="shared" si="33"/>
        <v>153.56688029047078</v>
      </c>
      <c r="F100" s="16">
        <f t="shared" si="33"/>
        <v>5104.9109251454147</v>
      </c>
      <c r="G100" s="17">
        <f t="shared" si="33"/>
        <v>1369.6208674959501</v>
      </c>
      <c r="H100" s="12">
        <f t="shared" ref="H100:H104" si="34">SUM(B100:G100)</f>
        <v>98381.840826235304</v>
      </c>
    </row>
    <row r="101" spans="1:8" x14ac:dyDescent="0.2">
      <c r="A101" s="4" t="s">
        <v>250</v>
      </c>
      <c r="B101" s="16">
        <f t="shared" si="33"/>
        <v>163426.1467858172</v>
      </c>
      <c r="C101" s="16">
        <f t="shared" si="33"/>
        <v>19031.669697425375</v>
      </c>
      <c r="D101" s="16">
        <f t="shared" si="33"/>
        <v>257.7785317546286</v>
      </c>
      <c r="E101" s="16">
        <f t="shared" si="33"/>
        <v>356.81716302785861</v>
      </c>
      <c r="F101" s="16">
        <f t="shared" si="33"/>
        <v>9278.4183694441817</v>
      </c>
      <c r="G101" s="17">
        <f t="shared" si="33"/>
        <v>2784.7710261245065</v>
      </c>
      <c r="H101" s="12">
        <f t="shared" si="34"/>
        <v>195135.60157359374</v>
      </c>
    </row>
    <row r="102" spans="1:8" x14ac:dyDescent="0.2">
      <c r="A102" s="4" t="s">
        <v>251</v>
      </c>
      <c r="B102" s="16">
        <f t="shared" si="33"/>
        <v>246987.80466381629</v>
      </c>
      <c r="C102" s="16">
        <f t="shared" si="33"/>
        <v>34652.073474806471</v>
      </c>
      <c r="D102" s="16">
        <f t="shared" si="33"/>
        <v>735.33384611086922</v>
      </c>
      <c r="E102" s="16">
        <f t="shared" si="33"/>
        <v>980.44064958558965</v>
      </c>
      <c r="F102" s="16">
        <f t="shared" si="33"/>
        <v>10492.401333476986</v>
      </c>
      <c r="G102" s="17">
        <f t="shared" si="33"/>
        <v>5250.2133254011405</v>
      </c>
      <c r="H102" s="12">
        <f t="shared" si="34"/>
        <v>299098.26729319728</v>
      </c>
    </row>
    <row r="103" spans="1:8" x14ac:dyDescent="0.2">
      <c r="A103" s="4" t="s">
        <v>252</v>
      </c>
      <c r="B103" s="29">
        <f t="shared" si="33"/>
        <v>192331.92681994915</v>
      </c>
      <c r="C103" s="29">
        <f t="shared" si="33"/>
        <v>18146.642684397582</v>
      </c>
      <c r="D103" s="29">
        <f t="shared" si="33"/>
        <v>736.28388983969455</v>
      </c>
      <c r="E103" s="29">
        <f t="shared" si="33"/>
        <v>268.09680151550674</v>
      </c>
      <c r="F103" s="29">
        <f t="shared" si="33"/>
        <v>1061.1010795503992</v>
      </c>
      <c r="G103" s="30">
        <f t="shared" si="33"/>
        <v>5137.3256309490616</v>
      </c>
      <c r="H103" s="31">
        <f t="shared" si="34"/>
        <v>217681.37690620136</v>
      </c>
    </row>
    <row r="104" spans="1:8" x14ac:dyDescent="0.2">
      <c r="A104" s="4"/>
      <c r="B104" s="16">
        <f>SUM(B99:B103)</f>
        <v>1011317.813564474</v>
      </c>
      <c r="C104" s="16">
        <f t="shared" ref="C104:G104" si="35">SUM(C99:C103)</f>
        <v>112398.43065453005</v>
      </c>
      <c r="D104" s="16">
        <f t="shared" si="35"/>
        <v>2206.9515820614329</v>
      </c>
      <c r="E104" s="16">
        <f t="shared" si="35"/>
        <v>2269.305537737755</v>
      </c>
      <c r="F104" s="16">
        <f t="shared" si="35"/>
        <v>46469.036795674685</v>
      </c>
      <c r="G104" s="17">
        <f t="shared" si="35"/>
        <v>19231.135992169337</v>
      </c>
      <c r="H104" s="12">
        <f t="shared" si="34"/>
        <v>1193892.6741266469</v>
      </c>
    </row>
    <row r="105" spans="1:8" x14ac:dyDescent="0.2">
      <c r="B105" s="16"/>
      <c r="C105" s="16"/>
      <c r="D105" s="16"/>
      <c r="E105" s="16"/>
      <c r="F105" s="16"/>
      <c r="G105" s="17"/>
      <c r="H105" s="12"/>
    </row>
    <row r="106" spans="1:8" x14ac:dyDescent="0.2">
      <c r="A106" s="4" t="s">
        <v>73</v>
      </c>
      <c r="B106" s="16">
        <f>B$14*B$45*B26</f>
        <v>257615.30996911915</v>
      </c>
      <c r="C106" s="16">
        <f t="shared" ref="C106:G106" si="36">C$14*C$45*C26</f>
        <v>20114.451210853804</v>
      </c>
      <c r="D106" s="16">
        <f t="shared" si="36"/>
        <v>241.63062855511617</v>
      </c>
      <c r="E106" s="16">
        <f t="shared" si="36"/>
        <v>245.34497388503198</v>
      </c>
      <c r="F106" s="16">
        <f t="shared" si="36"/>
        <v>12776.55756514568</v>
      </c>
      <c r="G106" s="17">
        <f t="shared" si="36"/>
        <v>2970.8478843626722</v>
      </c>
      <c r="H106" s="12">
        <f>SUM(B106:G106)</f>
        <v>293964.14223192149</v>
      </c>
    </row>
    <row r="107" spans="1:8" x14ac:dyDescent="0.2">
      <c r="A107" s="4" t="s">
        <v>74</v>
      </c>
      <c r="B107" s="16">
        <f t="shared" ref="B107:G110" si="37">B$14*B$45*B27</f>
        <v>65183.949498057045</v>
      </c>
      <c r="C107" s="16">
        <f t="shared" si="37"/>
        <v>5849.3635397061007</v>
      </c>
      <c r="D107" s="16">
        <f t="shared" si="37"/>
        <v>72.218628861865056</v>
      </c>
      <c r="E107" s="16">
        <f t="shared" si="37"/>
        <v>73.820611611425562</v>
      </c>
      <c r="F107" s="16">
        <f t="shared" si="37"/>
        <v>3176.6285218920643</v>
      </c>
      <c r="G107" s="17">
        <f t="shared" si="37"/>
        <v>867.72387498309911</v>
      </c>
      <c r="H107" s="12">
        <f t="shared" ref="H107:H111" si="38">SUM(B107:G107)</f>
        <v>75223.704675111614</v>
      </c>
    </row>
    <row r="108" spans="1:8" x14ac:dyDescent="0.2">
      <c r="A108" s="4" t="s">
        <v>75</v>
      </c>
      <c r="B108" s="16">
        <f t="shared" si="37"/>
        <v>129117.62801808734</v>
      </c>
      <c r="C108" s="16">
        <f t="shared" si="37"/>
        <v>12180.393432304831</v>
      </c>
      <c r="D108" s="16">
        <f t="shared" si="37"/>
        <v>169.41199969325115</v>
      </c>
      <c r="E108" s="16">
        <f t="shared" si="37"/>
        <v>171.52436227360647</v>
      </c>
      <c r="F108" s="16">
        <f t="shared" si="37"/>
        <v>5773.6734024568841</v>
      </c>
      <c r="G108" s="17">
        <f t="shared" si="37"/>
        <v>1764.292851456984</v>
      </c>
      <c r="H108" s="12">
        <f t="shared" si="38"/>
        <v>149176.92406627291</v>
      </c>
    </row>
    <row r="109" spans="1:8" x14ac:dyDescent="0.2">
      <c r="A109" s="4" t="s">
        <v>76</v>
      </c>
      <c r="B109" s="16">
        <f t="shared" si="37"/>
        <v>195136.94788008207</v>
      </c>
      <c r="C109" s="16">
        <f t="shared" si="37"/>
        <v>22177.554301784465</v>
      </c>
      <c r="D109" s="16">
        <f t="shared" si="37"/>
        <v>483.26125711023241</v>
      </c>
      <c r="E109" s="16">
        <f t="shared" si="37"/>
        <v>471.30428295613922</v>
      </c>
      <c r="F109" s="16">
        <f t="shared" si="37"/>
        <v>6529.0975352546229</v>
      </c>
      <c r="G109" s="17">
        <f t="shared" si="37"/>
        <v>3326.2748541018791</v>
      </c>
      <c r="H109" s="12">
        <f t="shared" si="38"/>
        <v>228124.44011128938</v>
      </c>
    </row>
    <row r="110" spans="1:8" x14ac:dyDescent="0.2">
      <c r="A110" s="4" t="s">
        <v>77</v>
      </c>
      <c r="B110" s="29">
        <f t="shared" si="37"/>
        <v>151955.13491293637</v>
      </c>
      <c r="C110" s="29">
        <f t="shared" si="37"/>
        <v>11613.970339203628</v>
      </c>
      <c r="D110" s="29">
        <f t="shared" si="37"/>
        <v>483.88562565947035</v>
      </c>
      <c r="E110" s="29">
        <f t="shared" si="37"/>
        <v>128.87589968297192</v>
      </c>
      <c r="F110" s="29">
        <f t="shared" si="37"/>
        <v>660.29045429705366</v>
      </c>
      <c r="G110" s="30">
        <f t="shared" si="37"/>
        <v>3254.754807939793</v>
      </c>
      <c r="H110" s="31">
        <f t="shared" si="38"/>
        <v>168096.91203971929</v>
      </c>
    </row>
    <row r="111" spans="1:8" x14ac:dyDescent="0.2">
      <c r="A111" s="4"/>
      <c r="B111" s="16">
        <f>SUM(B106:B110)</f>
        <v>799008.97027828195</v>
      </c>
      <c r="C111" s="16">
        <f t="shared" ref="C111:G111" si="39">SUM(C106:C110)</f>
        <v>71935.732823852828</v>
      </c>
      <c r="D111" s="16">
        <f t="shared" si="39"/>
        <v>1450.4081398799351</v>
      </c>
      <c r="E111" s="16">
        <f t="shared" si="39"/>
        <v>1090.8701304091751</v>
      </c>
      <c r="F111" s="16">
        <f t="shared" si="39"/>
        <v>28916.247479046306</v>
      </c>
      <c r="G111" s="17">
        <f t="shared" si="39"/>
        <v>12183.894272844427</v>
      </c>
      <c r="H111" s="12">
        <f t="shared" si="38"/>
        <v>914586.12312431459</v>
      </c>
    </row>
    <row r="112" spans="1:8" x14ac:dyDescent="0.2">
      <c r="A112" s="4"/>
      <c r="B112" s="16"/>
      <c r="C112" s="16"/>
      <c r="D112" s="16"/>
      <c r="E112" s="16"/>
      <c r="F112" s="16"/>
      <c r="G112" s="17"/>
      <c r="H112" s="12"/>
    </row>
    <row r="113" spans="1:8" x14ac:dyDescent="0.2">
      <c r="A113" s="4" t="s">
        <v>78</v>
      </c>
      <c r="B113" s="16">
        <f>B$15*B$48*B35</f>
        <v>378547.48279426014</v>
      </c>
      <c r="C113" s="16">
        <f t="shared" ref="C113:G113" si="40">C$15*C$48*C35</f>
        <v>26973.322818442037</v>
      </c>
      <c r="D113" s="16">
        <f t="shared" si="40"/>
        <v>1074.1945257182576</v>
      </c>
      <c r="E113" s="16">
        <f t="shared" si="40"/>
        <v>491.14740245867313</v>
      </c>
      <c r="F113" s="16">
        <f t="shared" si="40"/>
        <v>17561.110248786048</v>
      </c>
      <c r="G113" s="17">
        <f t="shared" si="40"/>
        <v>4089.4009675279808</v>
      </c>
      <c r="H113" s="12">
        <f>SUM(B113:G113)</f>
        <v>428736.65875719313</v>
      </c>
    </row>
    <row r="114" spans="1:8" x14ac:dyDescent="0.2">
      <c r="A114" s="4" t="s">
        <v>79</v>
      </c>
      <c r="B114" s="16">
        <f t="shared" ref="B114:G117" si="41">B$15*B$48*B36</f>
        <v>92481.415940785693</v>
      </c>
      <c r="C114" s="16">
        <f t="shared" si="41"/>
        <v>7557.8990657482409</v>
      </c>
      <c r="D114" s="16">
        <f t="shared" si="41"/>
        <v>322.2198146754443</v>
      </c>
      <c r="E114" s="16">
        <f t="shared" si="41"/>
        <v>146.74084555030632</v>
      </c>
      <c r="F114" s="16">
        <f t="shared" si="41"/>
        <v>4230.4621287727068</v>
      </c>
      <c r="G114" s="17">
        <f t="shared" si="41"/>
        <v>1038.1194697904705</v>
      </c>
      <c r="H114" s="12">
        <f t="shared" ref="H114:H118" si="42">SUM(B114:G114)</f>
        <v>105776.85726532285</v>
      </c>
    </row>
    <row r="115" spans="1:8" x14ac:dyDescent="0.2">
      <c r="A115" s="4" t="s">
        <v>80</v>
      </c>
      <c r="B115" s="16">
        <f t="shared" si="41"/>
        <v>174039.18788611999</v>
      </c>
      <c r="C115" s="16">
        <f t="shared" si="41"/>
        <v>15336.777421866387</v>
      </c>
      <c r="D115" s="16">
        <f t="shared" si="41"/>
        <v>707.6502150049231</v>
      </c>
      <c r="E115" s="16">
        <f t="shared" si="41"/>
        <v>344.40655690836684</v>
      </c>
      <c r="F115" s="16">
        <f t="shared" si="41"/>
        <v>6811.7456116098974</v>
      </c>
      <c r="G115" s="17">
        <f t="shared" si="41"/>
        <v>1894.8714511159833</v>
      </c>
      <c r="H115" s="12">
        <f t="shared" si="42"/>
        <v>199134.63914262556</v>
      </c>
    </row>
    <row r="116" spans="1:8" x14ac:dyDescent="0.2">
      <c r="A116" s="4" t="s">
        <v>81</v>
      </c>
      <c r="B116" s="16">
        <f t="shared" si="41"/>
        <v>228538.01392805716</v>
      </c>
      <c r="C116" s="16">
        <f t="shared" si="41"/>
        <v>23197.733800121925</v>
      </c>
      <c r="D116" s="16">
        <f t="shared" si="41"/>
        <v>1895.7394240205417</v>
      </c>
      <c r="E116" s="16">
        <f t="shared" si="41"/>
        <v>518.41996092443742</v>
      </c>
      <c r="F116" s="16">
        <f t="shared" si="41"/>
        <v>7700.1153241994707</v>
      </c>
      <c r="G116" s="17">
        <f t="shared" si="41"/>
        <v>3102.5635397162914</v>
      </c>
      <c r="H116" s="12">
        <f t="shared" si="42"/>
        <v>264952.58597703982</v>
      </c>
    </row>
    <row r="117" spans="1:8" x14ac:dyDescent="0.2">
      <c r="A117" s="4" t="s">
        <v>82</v>
      </c>
      <c r="B117" s="29">
        <f t="shared" si="41"/>
        <v>138576.26056566997</v>
      </c>
      <c r="C117" s="29">
        <f t="shared" si="41"/>
        <v>9329.6030721333209</v>
      </c>
      <c r="D117" s="29">
        <f t="shared" si="41"/>
        <v>573.13500528993507</v>
      </c>
      <c r="E117" s="29">
        <f t="shared" si="41"/>
        <v>0</v>
      </c>
      <c r="F117" s="29">
        <f t="shared" si="41"/>
        <v>1020.3040042644146</v>
      </c>
      <c r="G117" s="30">
        <f t="shared" si="41"/>
        <v>1785.469761561249</v>
      </c>
      <c r="H117" s="31">
        <f t="shared" si="42"/>
        <v>151284.77240891889</v>
      </c>
    </row>
    <row r="118" spans="1:8" x14ac:dyDescent="0.2">
      <c r="A118" s="4"/>
      <c r="B118" s="16">
        <f>SUM(B113:B117)</f>
        <v>1012182.3611148929</v>
      </c>
      <c r="C118" s="16">
        <f t="shared" ref="C118:G118" si="43">SUM(C113:C117)</f>
        <v>82395.336178311903</v>
      </c>
      <c r="D118" s="16">
        <f t="shared" si="43"/>
        <v>4572.9389847091015</v>
      </c>
      <c r="E118" s="16">
        <f t="shared" si="43"/>
        <v>1500.7147658417837</v>
      </c>
      <c r="F118" s="16">
        <f t="shared" si="43"/>
        <v>37323.737317632535</v>
      </c>
      <c r="G118" s="17">
        <f t="shared" si="43"/>
        <v>11910.425189711976</v>
      </c>
      <c r="H118" s="12">
        <f t="shared" si="42"/>
        <v>1149885.5135511002</v>
      </c>
    </row>
    <row r="119" spans="1:8" x14ac:dyDescent="0.2">
      <c r="B119" s="16"/>
      <c r="C119" s="16"/>
      <c r="D119" s="16"/>
      <c r="E119" s="16"/>
      <c r="F119" s="16"/>
      <c r="G119" s="17"/>
      <c r="H119" s="12"/>
    </row>
    <row r="120" spans="1:8" x14ac:dyDescent="0.2">
      <c r="A120" s="4" t="s">
        <v>253</v>
      </c>
      <c r="B120" s="16">
        <f>B$15*B$49*B35</f>
        <v>478840.37271912361</v>
      </c>
      <c r="C120" s="16">
        <f t="shared" ref="C120:G120" si="44">C$15*C$49*C35</f>
        <v>40869.856303386456</v>
      </c>
      <c r="D120" s="16">
        <f t="shared" si="44"/>
        <v>1750.3625004100998</v>
      </c>
      <c r="E120" s="16">
        <f t="shared" si="44"/>
        <v>594.50413305395602</v>
      </c>
      <c r="F120" s="16">
        <f t="shared" si="44"/>
        <v>26942.419861435268</v>
      </c>
      <c r="G120" s="17">
        <f t="shared" si="44"/>
        <v>6132.613454762688</v>
      </c>
      <c r="H120" s="12">
        <f>SUM(B120:G120)</f>
        <v>555130.12897217216</v>
      </c>
    </row>
    <row r="121" spans="1:8" x14ac:dyDescent="0.2">
      <c r="A121" s="4" t="s">
        <v>254</v>
      </c>
      <c r="B121" s="16">
        <f t="shared" ref="B121:G124" si="45">B$15*B$49*B36</f>
        <v>116983.56927853699</v>
      </c>
      <c r="C121" s="16">
        <f t="shared" si="45"/>
        <v>11451.694359340732</v>
      </c>
      <c r="D121" s="16">
        <f t="shared" si="45"/>
        <v>525.04594558408451</v>
      </c>
      <c r="E121" s="16">
        <f t="shared" si="45"/>
        <v>177.62089085838099</v>
      </c>
      <c r="F121" s="16">
        <f t="shared" si="45"/>
        <v>6490.414630201104</v>
      </c>
      <c r="G121" s="17">
        <f t="shared" si="45"/>
        <v>1556.8014676576433</v>
      </c>
      <c r="H121" s="12">
        <f t="shared" ref="H121:H125" si="46">SUM(B121:G121)</f>
        <v>137185.14657217893</v>
      </c>
    </row>
    <row r="122" spans="1:8" x14ac:dyDescent="0.2">
      <c r="A122" s="4" t="s">
        <v>255</v>
      </c>
      <c r="B122" s="16">
        <f t="shared" si="45"/>
        <v>220149.36932077497</v>
      </c>
      <c r="C122" s="16">
        <f t="shared" si="45"/>
        <v>23238.215536431464</v>
      </c>
      <c r="D122" s="16">
        <f t="shared" si="45"/>
        <v>1153.0913350387309</v>
      </c>
      <c r="E122" s="16">
        <f t="shared" si="45"/>
        <v>416.88324219557495</v>
      </c>
      <c r="F122" s="16">
        <f t="shared" si="45"/>
        <v>10450.643931807763</v>
      </c>
      <c r="G122" s="17">
        <f t="shared" si="45"/>
        <v>2841.6176961938054</v>
      </c>
      <c r="H122" s="12">
        <f t="shared" si="46"/>
        <v>258249.82106244235</v>
      </c>
    </row>
    <row r="123" spans="1:8" x14ac:dyDescent="0.2">
      <c r="A123" s="4" t="s">
        <v>256</v>
      </c>
      <c r="B123" s="16">
        <f t="shared" si="45"/>
        <v>289087.18917377113</v>
      </c>
      <c r="C123" s="16">
        <f t="shared" si="45"/>
        <v>35149.100960115044</v>
      </c>
      <c r="D123" s="16">
        <f t="shared" si="45"/>
        <v>3089.0412480326786</v>
      </c>
      <c r="E123" s="16">
        <f t="shared" si="45"/>
        <v>627.51591046678016</v>
      </c>
      <c r="F123" s="16">
        <f t="shared" si="45"/>
        <v>11813.589067376593</v>
      </c>
      <c r="G123" s="17">
        <f t="shared" si="45"/>
        <v>4652.7163902496668</v>
      </c>
      <c r="H123" s="12">
        <f t="shared" si="46"/>
        <v>344419.15275001188</v>
      </c>
    </row>
    <row r="124" spans="1:8" x14ac:dyDescent="0.2">
      <c r="A124" s="4" t="s">
        <v>257</v>
      </c>
      <c r="B124" s="29">
        <f t="shared" si="45"/>
        <v>175290.84533723374</v>
      </c>
      <c r="C124" s="29">
        <f t="shared" si="45"/>
        <v>14136.172228103163</v>
      </c>
      <c r="D124" s="29">
        <f t="shared" si="45"/>
        <v>933.90349411905936</v>
      </c>
      <c r="E124" s="29">
        <f t="shared" si="45"/>
        <v>0</v>
      </c>
      <c r="F124" s="29">
        <f t="shared" si="45"/>
        <v>1565.3599618563851</v>
      </c>
      <c r="G124" s="30">
        <f t="shared" si="45"/>
        <v>2677.5549694852771</v>
      </c>
      <c r="H124" s="31">
        <f t="shared" si="46"/>
        <v>194603.83599079761</v>
      </c>
    </row>
    <row r="125" spans="1:8" x14ac:dyDescent="0.2">
      <c r="A125" s="4"/>
      <c r="B125" s="16">
        <f>SUM(B120:B124)</f>
        <v>1280351.3458294403</v>
      </c>
      <c r="C125" s="16">
        <f t="shared" ref="C125:G125" si="47">SUM(C120:C124)</f>
        <v>124845.03938737686</v>
      </c>
      <c r="D125" s="16">
        <f t="shared" si="47"/>
        <v>7451.444523184653</v>
      </c>
      <c r="E125" s="16">
        <f t="shared" si="47"/>
        <v>1816.5241765746923</v>
      </c>
      <c r="F125" s="16">
        <f t="shared" si="47"/>
        <v>57262.427452677111</v>
      </c>
      <c r="G125" s="17">
        <f t="shared" si="47"/>
        <v>17861.303978349079</v>
      </c>
      <c r="H125" s="12">
        <f t="shared" si="46"/>
        <v>1489588.0853476028</v>
      </c>
    </row>
    <row r="126" spans="1:8" x14ac:dyDescent="0.2">
      <c r="B126" s="16"/>
      <c r="C126" s="16"/>
      <c r="D126" s="16"/>
      <c r="E126" s="16"/>
      <c r="F126" s="16"/>
      <c r="G126" s="17"/>
      <c r="H126" s="12"/>
    </row>
    <row r="127" spans="1:8" x14ac:dyDescent="0.2">
      <c r="A127" s="4" t="s">
        <v>83</v>
      </c>
      <c r="B127" s="16">
        <f>B$15*B$50*B35</f>
        <v>433674.25892897416</v>
      </c>
      <c r="C127" s="16">
        <f t="shared" ref="C127:G127" si="48">C$15*C$50*C35</f>
        <v>34998.233774503489</v>
      </c>
      <c r="D127" s="16">
        <f t="shared" si="48"/>
        <v>1271.2548196008079</v>
      </c>
      <c r="E127" s="16">
        <f t="shared" si="48"/>
        <v>401.85838750617279</v>
      </c>
      <c r="F127" s="16">
        <f t="shared" si="48"/>
        <v>21172.54455296251</v>
      </c>
      <c r="G127" s="17">
        <f t="shared" si="48"/>
        <v>6116.6324775358571</v>
      </c>
      <c r="H127" s="12">
        <f>SUM(B127:G127)</f>
        <v>497634.78294108296</v>
      </c>
    </row>
    <row r="128" spans="1:8" x14ac:dyDescent="0.2">
      <c r="A128" s="4" t="s">
        <v>84</v>
      </c>
      <c r="B128" s="16">
        <f t="shared" ref="B128:G131" si="49">B$15*B$50*B36</f>
        <v>105949.21732611395</v>
      </c>
      <c r="C128" s="16">
        <f t="shared" si="49"/>
        <v>9806.4713838781172</v>
      </c>
      <c r="D128" s="16">
        <f t="shared" si="49"/>
        <v>381.33083214433992</v>
      </c>
      <c r="E128" s="16">
        <f t="shared" si="49"/>
        <v>120.06383272911701</v>
      </c>
      <c r="F128" s="16">
        <f t="shared" si="49"/>
        <v>5100.4547339057035</v>
      </c>
      <c r="G128" s="17">
        <f t="shared" si="49"/>
        <v>1552.7445987574827</v>
      </c>
      <c r="H128" s="12">
        <f t="shared" ref="H128:H132" si="50">SUM(B128:G128)</f>
        <v>122910.28270752871</v>
      </c>
    </row>
    <row r="129" spans="1:8" x14ac:dyDescent="0.2">
      <c r="A129" s="4" t="s">
        <v>85</v>
      </c>
      <c r="B129" s="16">
        <f t="shared" si="49"/>
        <v>199384.01194477055</v>
      </c>
      <c r="C129" s="16">
        <f t="shared" si="49"/>
        <v>19899.666243234089</v>
      </c>
      <c r="D129" s="16">
        <f t="shared" si="49"/>
        <v>837.46819116866993</v>
      </c>
      <c r="E129" s="16">
        <f t="shared" si="49"/>
        <v>281.79455477705574</v>
      </c>
      <c r="F129" s="16">
        <f t="shared" si="49"/>
        <v>8212.5779863620573</v>
      </c>
      <c r="G129" s="17">
        <f t="shared" si="49"/>
        <v>2834.2127247203521</v>
      </c>
      <c r="H129" s="12">
        <f t="shared" si="50"/>
        <v>231449.73164503282</v>
      </c>
    </row>
    <row r="130" spans="1:8" x14ac:dyDescent="0.2">
      <c r="A130" s="4" t="s">
        <v>86</v>
      </c>
      <c r="B130" s="16">
        <f t="shared" si="49"/>
        <v>261819.34455291685</v>
      </c>
      <c r="C130" s="16">
        <f t="shared" si="49"/>
        <v>30099.358393481831</v>
      </c>
      <c r="D130" s="16">
        <f t="shared" si="49"/>
        <v>2243.5116003611674</v>
      </c>
      <c r="E130" s="16">
        <f t="shared" si="49"/>
        <v>424.17288273378836</v>
      </c>
      <c r="F130" s="16">
        <f t="shared" si="49"/>
        <v>9283.6405247118437</v>
      </c>
      <c r="G130" s="17">
        <f t="shared" si="49"/>
        <v>4640.5918767410358</v>
      </c>
      <c r="H130" s="12">
        <f t="shared" si="50"/>
        <v>308510.61983094655</v>
      </c>
    </row>
    <row r="131" spans="1:8" x14ac:dyDescent="0.2">
      <c r="A131" s="4" t="s">
        <v>87</v>
      </c>
      <c r="B131" s="29">
        <f t="shared" si="49"/>
        <v>158756.72098611717</v>
      </c>
      <c r="C131" s="29">
        <f t="shared" si="49"/>
        <v>12105.280151787674</v>
      </c>
      <c r="D131" s="29">
        <f t="shared" si="49"/>
        <v>678.27625286917873</v>
      </c>
      <c r="E131" s="29">
        <f t="shared" si="49"/>
        <v>0</v>
      </c>
      <c r="F131" s="29">
        <f t="shared" si="49"/>
        <v>1230.1290568657348</v>
      </c>
      <c r="G131" s="30">
        <f t="shared" si="49"/>
        <v>2670.5775290666738</v>
      </c>
      <c r="H131" s="31">
        <f t="shared" si="50"/>
        <v>175440.98397670643</v>
      </c>
    </row>
    <row r="132" spans="1:8" x14ac:dyDescent="0.2">
      <c r="A132" s="4"/>
      <c r="B132" s="16">
        <f>SUM(B127:B131)</f>
        <v>1159583.5537388928</v>
      </c>
      <c r="C132" s="16">
        <f t="shared" ref="C132:G132" si="51">SUM(C127:C131)</f>
        <v>106909.0099468852</v>
      </c>
      <c r="D132" s="16">
        <f t="shared" si="51"/>
        <v>5411.8416961441635</v>
      </c>
      <c r="E132" s="16">
        <f t="shared" si="51"/>
        <v>1227.8896577461339</v>
      </c>
      <c r="F132" s="16">
        <f t="shared" si="51"/>
        <v>44999.346854807853</v>
      </c>
      <c r="G132" s="17">
        <f t="shared" si="51"/>
        <v>17814.759206821403</v>
      </c>
      <c r="H132" s="12">
        <f t="shared" si="50"/>
        <v>1335946.4011012975</v>
      </c>
    </row>
    <row r="133" spans="1:8" x14ac:dyDescent="0.2">
      <c r="A133" s="4"/>
      <c r="B133" s="16"/>
      <c r="C133" s="16"/>
      <c r="D133" s="16"/>
      <c r="E133" s="16"/>
      <c r="F133" s="16"/>
      <c r="G133" s="17"/>
      <c r="H133" s="12"/>
    </row>
    <row r="134" spans="1:8" x14ac:dyDescent="0.2">
      <c r="A134" s="4" t="s">
        <v>44</v>
      </c>
      <c r="B134" s="16"/>
      <c r="C134" s="16"/>
      <c r="D134" s="16"/>
      <c r="E134" s="16"/>
      <c r="F134" s="16"/>
      <c r="G134" s="17"/>
      <c r="H134" s="12">
        <f>H97+H104+H111+H118+H125+H132</f>
        <v>6980953</v>
      </c>
    </row>
    <row r="135" spans="1:8" ht="13.5" thickBot="1" x14ac:dyDescent="0.25">
      <c r="A135" s="32"/>
      <c r="B135" s="33"/>
      <c r="C135" s="33"/>
      <c r="D135" s="33"/>
      <c r="E135" s="33"/>
      <c r="F135" s="33"/>
      <c r="G135" s="34"/>
      <c r="H135" s="35"/>
    </row>
  </sheetData>
  <mergeCells count="2">
    <mergeCell ref="A1:H1"/>
    <mergeCell ref="A2:H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91"/>
  <sheetViews>
    <sheetView zoomScale="80" zoomScaleNormal="80" workbookViewId="0">
      <selection sqref="A1:H1"/>
    </sheetView>
  </sheetViews>
  <sheetFormatPr defaultColWidth="9.140625" defaultRowHeight="12.75" x14ac:dyDescent="0.2"/>
  <cols>
    <col min="1" max="1" width="51.7109375" style="1" customWidth="1"/>
    <col min="2" max="4" width="14.28515625" style="1" customWidth="1"/>
    <col min="5" max="5" width="17.7109375" style="1" customWidth="1"/>
    <col min="6" max="8" width="14.28515625" style="1" customWidth="1"/>
    <col min="9" max="16384" width="9.140625" style="1"/>
  </cols>
  <sheetData>
    <row r="1" spans="1:8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</row>
    <row r="2" spans="1:8" ht="15.75" thickBot="1" x14ac:dyDescent="0.25">
      <c r="A2" s="396" t="s">
        <v>233</v>
      </c>
      <c r="B2" s="396"/>
      <c r="C2" s="396"/>
      <c r="D2" s="396"/>
      <c r="E2" s="396"/>
      <c r="F2" s="396"/>
      <c r="G2" s="396"/>
      <c r="H2" s="396"/>
    </row>
    <row r="3" spans="1:8" x14ac:dyDescent="0.2">
      <c r="A3" s="2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/>
    </row>
    <row r="4" spans="1:8" ht="13.5" thickBo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</row>
    <row r="5" spans="1:8" x14ac:dyDescent="0.2">
      <c r="A5" s="4"/>
      <c r="B5" s="5"/>
      <c r="C5" s="5"/>
      <c r="D5" s="5"/>
      <c r="E5" s="5"/>
      <c r="F5" s="5"/>
      <c r="G5" s="6"/>
      <c r="H5" s="7"/>
    </row>
    <row r="6" spans="1:8" x14ac:dyDescent="0.2">
      <c r="A6" s="8" t="s">
        <v>245</v>
      </c>
      <c r="B6" s="5"/>
      <c r="C6" s="5"/>
      <c r="D6" s="5"/>
      <c r="E6" s="5"/>
      <c r="F6" s="5"/>
      <c r="G6" s="9"/>
      <c r="H6" s="7"/>
    </row>
    <row r="7" spans="1:8" x14ac:dyDescent="0.2">
      <c r="A7" s="4"/>
      <c r="B7" s="5"/>
      <c r="C7" s="5"/>
      <c r="D7" s="5"/>
      <c r="E7" s="5"/>
      <c r="F7" s="5"/>
      <c r="G7" s="9"/>
      <c r="H7" s="7"/>
    </row>
    <row r="8" spans="1:8" x14ac:dyDescent="0.2">
      <c r="A8" s="8" t="s">
        <v>9</v>
      </c>
      <c r="B8" s="10">
        <v>11389641.442999471</v>
      </c>
      <c r="C8" s="10">
        <v>387985.5378479588</v>
      </c>
      <c r="D8" s="10">
        <v>83456.436398048929</v>
      </c>
      <c r="E8" s="10">
        <v>4018.5827545204206</v>
      </c>
      <c r="F8" s="10">
        <v>3142333.9632021557</v>
      </c>
      <c r="G8" s="11">
        <v>152270.03679784478</v>
      </c>
      <c r="H8" s="12">
        <f>SUM(B8:G8)</f>
        <v>15159706</v>
      </c>
    </row>
    <row r="9" spans="1:8" x14ac:dyDescent="0.2">
      <c r="A9" s="4" t="s">
        <v>10</v>
      </c>
      <c r="B9" s="13">
        <v>6.8143562859806189E-2</v>
      </c>
      <c r="C9" s="13">
        <v>2.9969080123708174E-2</v>
      </c>
      <c r="D9" s="13">
        <v>2.5157290194954413E-2</v>
      </c>
      <c r="E9" s="13">
        <v>1.5096094711469788E-2</v>
      </c>
      <c r="F9" s="13">
        <v>9.3243414318203589E-3</v>
      </c>
      <c r="G9" s="14">
        <v>7.5010380611143599E-3</v>
      </c>
      <c r="H9" s="15"/>
    </row>
    <row r="10" spans="1:8" x14ac:dyDescent="0.2">
      <c r="A10" s="4" t="s">
        <v>11</v>
      </c>
      <c r="B10" s="16">
        <f t="shared" ref="B10:G10" si="0">B8*B9</f>
        <v>776130.74762168818</v>
      </c>
      <c r="C10" s="16">
        <f t="shared" si="0"/>
        <v>11627.569670605488</v>
      </c>
      <c r="D10" s="16">
        <f t="shared" si="0"/>
        <v>2099.5377891024727</v>
      </c>
      <c r="E10" s="16">
        <f t="shared" si="0"/>
        <v>60.664905868119419</v>
      </c>
      <c r="F10" s="16">
        <f t="shared" si="0"/>
        <v>29300.19476570213</v>
      </c>
      <c r="G10" s="17">
        <f t="shared" si="0"/>
        <v>1142.1833415879178</v>
      </c>
      <c r="H10" s="12">
        <f>SUM(B10:G10)</f>
        <v>820360.89809455432</v>
      </c>
    </row>
    <row r="11" spans="1:8" x14ac:dyDescent="0.2">
      <c r="A11" s="4"/>
      <c r="B11" s="5"/>
      <c r="C11" s="5"/>
      <c r="D11" s="5"/>
      <c r="E11" s="5"/>
      <c r="F11" s="5"/>
      <c r="G11" s="9"/>
      <c r="H11" s="15"/>
    </row>
    <row r="12" spans="1:8" x14ac:dyDescent="0.2">
      <c r="A12" s="8" t="s">
        <v>12</v>
      </c>
      <c r="B12" s="5"/>
      <c r="C12" s="5"/>
      <c r="D12" s="5"/>
      <c r="E12" s="5"/>
      <c r="F12" s="5"/>
      <c r="G12" s="9"/>
      <c r="H12" s="15"/>
    </row>
    <row r="13" spans="1:8" x14ac:dyDescent="0.2">
      <c r="A13" s="4" t="s">
        <v>13</v>
      </c>
      <c r="B13" s="18">
        <f>B15+B14</f>
        <v>4078361171.342638</v>
      </c>
      <c r="C13" s="18">
        <f t="shared" ref="C13:G13" si="1">C15+C14</f>
        <v>227906828.90062082</v>
      </c>
      <c r="D13" s="18">
        <f t="shared" si="1"/>
        <v>31832820.757840954</v>
      </c>
      <c r="E13" s="18">
        <f t="shared" si="1"/>
        <v>2499948.9988995846</v>
      </c>
      <c r="F13" s="18">
        <f t="shared" si="1"/>
        <v>852515652.01372504</v>
      </c>
      <c r="G13" s="17">
        <f t="shared" si="1"/>
        <v>65854914.986274891</v>
      </c>
      <c r="H13" s="12">
        <f>SUM(B13:G13)</f>
        <v>5258971336.999999</v>
      </c>
    </row>
    <row r="14" spans="1:8" x14ac:dyDescent="0.2">
      <c r="A14" s="4" t="s">
        <v>14</v>
      </c>
      <c r="B14" s="10">
        <v>1813672052.7239578</v>
      </c>
      <c r="C14" s="10">
        <v>108121192.91334271</v>
      </c>
      <c r="D14" s="10">
        <v>14722847.069480043</v>
      </c>
      <c r="E14" s="10">
        <v>1141068.2932193961</v>
      </c>
      <c r="F14" s="10">
        <v>378635896.75474662</v>
      </c>
      <c r="G14" s="11">
        <v>30514596.245253354</v>
      </c>
      <c r="H14" s="12">
        <f t="shared" ref="H14:H15" si="2">SUM(B14:G14)</f>
        <v>2346807654</v>
      </c>
    </row>
    <row r="15" spans="1:8" x14ac:dyDescent="0.2">
      <c r="A15" s="4" t="s">
        <v>15</v>
      </c>
      <c r="B15" s="10">
        <v>2264689118.6186805</v>
      </c>
      <c r="C15" s="10">
        <v>119785635.9872781</v>
      </c>
      <c r="D15" s="10">
        <v>17109973.688360911</v>
      </c>
      <c r="E15" s="10">
        <v>1358880.7056801883</v>
      </c>
      <c r="F15" s="10">
        <v>473879755.25897843</v>
      </c>
      <c r="G15" s="11">
        <v>35340318.741021536</v>
      </c>
      <c r="H15" s="12">
        <f t="shared" si="2"/>
        <v>2912163682.9999995</v>
      </c>
    </row>
    <row r="16" spans="1:8" x14ac:dyDescent="0.2">
      <c r="A16" s="4"/>
      <c r="B16" s="5"/>
      <c r="C16" s="5"/>
      <c r="D16" s="5"/>
      <c r="E16" s="5"/>
      <c r="F16" s="5"/>
      <c r="G16" s="9"/>
      <c r="H16" s="15"/>
    </row>
    <row r="17" spans="1:8" x14ac:dyDescent="0.2">
      <c r="A17" s="8" t="s">
        <v>16</v>
      </c>
      <c r="B17" s="5"/>
      <c r="C17" s="5"/>
      <c r="D17" s="5"/>
      <c r="E17" s="5"/>
      <c r="F17" s="5"/>
      <c r="G17" s="9"/>
      <c r="H17" s="15"/>
    </row>
    <row r="18" spans="1:8" x14ac:dyDescent="0.2">
      <c r="A18" s="4" t="s">
        <v>17</v>
      </c>
      <c r="B18" s="19">
        <v>8.2593773065255324E-3</v>
      </c>
      <c r="C18" s="19">
        <v>6.9621515336497622E-3</v>
      </c>
      <c r="D18" s="19">
        <v>7.9600515517802527E-3</v>
      </c>
      <c r="E18" s="19">
        <v>6.6082261068645407E-3</v>
      </c>
      <c r="F18" s="19">
        <v>7.1817434997921937E-3</v>
      </c>
      <c r="G18" s="20">
        <v>5.99102627665642E-3</v>
      </c>
      <c r="H18" s="15"/>
    </row>
    <row r="19" spans="1:8" x14ac:dyDescent="0.2">
      <c r="A19" s="4" t="s">
        <v>18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20">
        <v>0</v>
      </c>
      <c r="H19" s="15"/>
    </row>
    <row r="20" spans="1:8" x14ac:dyDescent="0.2">
      <c r="A20" s="4" t="s">
        <v>19</v>
      </c>
      <c r="B20" s="19">
        <v>7.5742750071383525E-3</v>
      </c>
      <c r="C20" s="19">
        <v>6.4830333686677673E-3</v>
      </c>
      <c r="D20" s="19">
        <v>7.232508590505355E-3</v>
      </c>
      <c r="E20" s="19">
        <v>6.0030585867854201E-3</v>
      </c>
      <c r="F20" s="19">
        <v>6.1783517695289652E-3</v>
      </c>
      <c r="G20" s="20">
        <v>5.2845387343977979E-3</v>
      </c>
      <c r="H20" s="15"/>
    </row>
    <row r="21" spans="1:8" x14ac:dyDescent="0.2">
      <c r="A21" s="4" t="s">
        <v>20</v>
      </c>
      <c r="B21" s="19">
        <v>7.3497427895984563E-3</v>
      </c>
      <c r="C21" s="19">
        <v>6.2069204915550435E-3</v>
      </c>
      <c r="D21" s="19">
        <v>7.3613776979474374E-3</v>
      </c>
      <c r="E21" s="19">
        <v>6.1836326361099925E-3</v>
      </c>
      <c r="F21" s="19">
        <v>6.567322757648964E-3</v>
      </c>
      <c r="G21" s="20">
        <v>5.4475058992961897E-3</v>
      </c>
      <c r="H21" s="15"/>
    </row>
    <row r="22" spans="1:8" x14ac:dyDescent="0.2">
      <c r="A22" s="4"/>
      <c r="B22" s="5"/>
      <c r="C22" s="5"/>
      <c r="D22" s="5"/>
      <c r="E22" s="5"/>
      <c r="F22" s="5"/>
      <c r="G22" s="9"/>
      <c r="H22" s="15"/>
    </row>
    <row r="23" spans="1:8" x14ac:dyDescent="0.2">
      <c r="A23" s="8" t="s">
        <v>21</v>
      </c>
      <c r="B23" s="5"/>
      <c r="C23" s="5"/>
      <c r="D23" s="5"/>
      <c r="E23" s="5"/>
      <c r="F23" s="5"/>
      <c r="G23" s="9"/>
      <c r="H23" s="15"/>
    </row>
    <row r="24" spans="1:8" x14ac:dyDescent="0.2">
      <c r="A24" s="4" t="s">
        <v>22</v>
      </c>
      <c r="B24" s="19">
        <v>1.5581209652347024E-3</v>
      </c>
      <c r="C24" s="19">
        <v>5.0503306161137465E-5</v>
      </c>
      <c r="D24" s="19">
        <v>6.4746480416392018E-5</v>
      </c>
      <c r="E24" s="19">
        <v>7.728224772239961E-5</v>
      </c>
      <c r="F24" s="19">
        <v>6.3698994107961666E-5</v>
      </c>
      <c r="G24" s="20">
        <v>4.1578026381017915E-5</v>
      </c>
      <c r="H24" s="15"/>
    </row>
    <row r="25" spans="1:8" x14ac:dyDescent="0.2">
      <c r="A25" s="4"/>
      <c r="B25" s="21"/>
      <c r="C25" s="21"/>
      <c r="D25" s="21"/>
      <c r="E25" s="21"/>
      <c r="F25" s="21"/>
      <c r="G25" s="22"/>
      <c r="H25" s="15"/>
    </row>
    <row r="26" spans="1:8" x14ac:dyDescent="0.2">
      <c r="A26" s="4" t="s">
        <v>23</v>
      </c>
      <c r="B26" s="19">
        <v>0.50830792336417163</v>
      </c>
      <c r="C26" s="19">
        <v>0.36030163921423553</v>
      </c>
      <c r="D26" s="19">
        <v>0.52990214168601524</v>
      </c>
      <c r="E26" s="19">
        <v>0.36098895262375186</v>
      </c>
      <c r="F26" s="19">
        <v>0.63074408513211044</v>
      </c>
      <c r="G26" s="20">
        <v>0.43175794652012062</v>
      </c>
      <c r="H26" s="15"/>
    </row>
    <row r="27" spans="1:8" x14ac:dyDescent="0.2">
      <c r="A27" s="4" t="s">
        <v>24</v>
      </c>
      <c r="B27" s="19">
        <v>0.10476384606553026</v>
      </c>
      <c r="C27" s="19">
        <v>9.7006959252314423E-2</v>
      </c>
      <c r="D27" s="19">
        <v>0.11673864008512284</v>
      </c>
      <c r="E27" s="19">
        <v>9.8189626392303261E-2</v>
      </c>
      <c r="F27" s="19">
        <v>0.11440456488693283</v>
      </c>
      <c r="G27" s="20">
        <v>0.10426566049891822</v>
      </c>
      <c r="H27" s="15"/>
    </row>
    <row r="28" spans="1:8" x14ac:dyDescent="0.2">
      <c r="A28" s="4" t="s">
        <v>25</v>
      </c>
      <c r="B28" s="19">
        <v>0.16306296954710905</v>
      </c>
      <c r="C28" s="19">
        <v>0.18402833701063165</v>
      </c>
      <c r="D28" s="19">
        <v>0.17855278099540561</v>
      </c>
      <c r="E28" s="19">
        <v>0.18774621384564025</v>
      </c>
      <c r="F28" s="19">
        <v>0.15216915745543783</v>
      </c>
      <c r="G28" s="20">
        <v>0.18269614274575821</v>
      </c>
      <c r="H28" s="15"/>
    </row>
    <row r="29" spans="1:8" x14ac:dyDescent="0.2">
      <c r="A29" s="4" t="s">
        <v>26</v>
      </c>
      <c r="B29" s="19">
        <v>0.16025044355353088</v>
      </c>
      <c r="C29" s="19">
        <v>0.25438625626767292</v>
      </c>
      <c r="D29" s="19">
        <v>0.14888414397390651</v>
      </c>
      <c r="E29" s="19">
        <v>0.26453534249901367</v>
      </c>
      <c r="F29" s="19">
        <v>9.4009933771675644E-2</v>
      </c>
      <c r="G29" s="20">
        <v>0.21609665834357106</v>
      </c>
      <c r="H29" s="15"/>
    </row>
    <row r="30" spans="1:8" x14ac:dyDescent="0.2">
      <c r="A30" s="4" t="s">
        <v>27</v>
      </c>
      <c r="B30" s="23">
        <v>6.3614817469658205E-2</v>
      </c>
      <c r="C30" s="23">
        <v>0.10427680825514545</v>
      </c>
      <c r="D30" s="23">
        <v>2.5922293259549836E-2</v>
      </c>
      <c r="E30" s="23">
        <v>8.8539864639291019E-2</v>
      </c>
      <c r="F30" s="23">
        <v>8.6722587538432677E-3</v>
      </c>
      <c r="G30" s="24">
        <v>6.5183591891631837E-2</v>
      </c>
      <c r="H30" s="15"/>
    </row>
    <row r="31" spans="1:8" x14ac:dyDescent="0.2">
      <c r="A31" s="4"/>
      <c r="B31" s="25">
        <f>SUM(B26:B30)</f>
        <v>1</v>
      </c>
      <c r="C31" s="25">
        <f t="shared" ref="C31:G31" si="3">SUM(C26:C30)</f>
        <v>0.99999999999999989</v>
      </c>
      <c r="D31" s="25">
        <f t="shared" si="3"/>
        <v>1</v>
      </c>
      <c r="E31" s="25">
        <f t="shared" si="3"/>
        <v>1</v>
      </c>
      <c r="F31" s="25">
        <f t="shared" si="3"/>
        <v>1</v>
      </c>
      <c r="G31" s="26">
        <f t="shared" si="3"/>
        <v>0.99999999999999989</v>
      </c>
      <c r="H31" s="15"/>
    </row>
    <row r="32" spans="1:8" x14ac:dyDescent="0.2">
      <c r="A32" s="4"/>
      <c r="B32" s="5"/>
      <c r="C32" s="5"/>
      <c r="D32" s="5"/>
      <c r="E32" s="5"/>
      <c r="F32" s="5"/>
      <c r="G32" s="9"/>
      <c r="H32" s="15"/>
    </row>
    <row r="33" spans="1:8" x14ac:dyDescent="0.2">
      <c r="A33" s="4" t="s">
        <v>28</v>
      </c>
      <c r="B33" s="19">
        <v>2.5139148631017558E-3</v>
      </c>
      <c r="C33" s="19">
        <v>6.0880137931962123E-5</v>
      </c>
      <c r="D33" s="19">
        <v>9.9082775663185318E-5</v>
      </c>
      <c r="E33" s="19">
        <v>3.1817871937272984E-5</v>
      </c>
      <c r="F33" s="19">
        <v>1.1068899396374018E-4</v>
      </c>
      <c r="G33" s="20">
        <v>7.5390194657530324E-5</v>
      </c>
      <c r="H33" s="15"/>
    </row>
    <row r="34" spans="1:8" x14ac:dyDescent="0.2">
      <c r="A34" s="4"/>
      <c r="B34" s="21"/>
      <c r="C34" s="21"/>
      <c r="D34" s="21"/>
      <c r="E34" s="21"/>
      <c r="F34" s="21"/>
      <c r="G34" s="22"/>
      <c r="H34" s="15"/>
    </row>
    <row r="35" spans="1:8" x14ac:dyDescent="0.2">
      <c r="A35" s="4" t="s">
        <v>29</v>
      </c>
      <c r="B35" s="19">
        <v>0.59833702538490197</v>
      </c>
      <c r="C35" s="19">
        <v>0.44930937278646282</v>
      </c>
      <c r="D35" s="19">
        <v>0.63655301131459063</v>
      </c>
      <c r="E35" s="19">
        <v>0.43452579756110626</v>
      </c>
      <c r="F35" s="19">
        <v>0.7338994209513523</v>
      </c>
      <c r="G35" s="20">
        <v>0.53593268560293905</v>
      </c>
      <c r="H35" s="15"/>
    </row>
    <row r="36" spans="1:8" x14ac:dyDescent="0.2">
      <c r="A36" s="4" t="s">
        <v>30</v>
      </c>
      <c r="B36" s="19">
        <v>0.10622751380386398</v>
      </c>
      <c r="C36" s="19">
        <v>0.11393074997165652</v>
      </c>
      <c r="D36" s="19">
        <v>0.11706828328128834</v>
      </c>
      <c r="E36" s="19">
        <v>0.11645297238588879</v>
      </c>
      <c r="F36" s="19">
        <v>0.10172277271029319</v>
      </c>
      <c r="G36" s="20">
        <v>0.11190928315021501</v>
      </c>
      <c r="H36" s="15"/>
    </row>
    <row r="37" spans="1:8" x14ac:dyDescent="0.2">
      <c r="A37" s="4" t="s">
        <v>31</v>
      </c>
      <c r="B37" s="19">
        <v>0.14478916794801175</v>
      </c>
      <c r="C37" s="19">
        <v>0.19383308109228353</v>
      </c>
      <c r="D37" s="19">
        <v>0.15002357715823716</v>
      </c>
      <c r="E37" s="19">
        <v>0.20747997970562967</v>
      </c>
      <c r="F37" s="19">
        <v>0.11158940306678571</v>
      </c>
      <c r="G37" s="20">
        <v>0.17068579534252454</v>
      </c>
      <c r="H37" s="15"/>
    </row>
    <row r="38" spans="1:8" x14ac:dyDescent="0.2">
      <c r="A38" s="4" t="s">
        <v>32</v>
      </c>
      <c r="B38" s="19">
        <v>0.1107867193435189</v>
      </c>
      <c r="C38" s="19">
        <v>0.1907107885478731</v>
      </c>
      <c r="D38" s="19">
        <v>8.6977603941236825E-2</v>
      </c>
      <c r="E38" s="19">
        <v>0.20442881290681164</v>
      </c>
      <c r="F38" s="19">
        <v>4.9251672745723139E-2</v>
      </c>
      <c r="G38" s="20">
        <v>0.15082325968743041</v>
      </c>
      <c r="H38" s="15"/>
    </row>
    <row r="39" spans="1:8" x14ac:dyDescent="0.2">
      <c r="A39" s="4" t="s">
        <v>33</v>
      </c>
      <c r="B39" s="23">
        <v>3.9859573519703546E-2</v>
      </c>
      <c r="C39" s="23">
        <v>5.2216007601723916E-2</v>
      </c>
      <c r="D39" s="23">
        <v>9.3775243046470436E-3</v>
      </c>
      <c r="E39" s="23">
        <v>3.7112437440563757E-2</v>
      </c>
      <c r="F39" s="23">
        <v>3.5367305258457134E-3</v>
      </c>
      <c r="G39" s="24">
        <v>3.0648976216890833E-2</v>
      </c>
      <c r="H39" s="15"/>
    </row>
    <row r="40" spans="1:8" x14ac:dyDescent="0.2">
      <c r="A40" s="4"/>
      <c r="B40" s="25">
        <f>SUM(B35:B39)</f>
        <v>1.0000000000000002</v>
      </c>
      <c r="C40" s="25">
        <f t="shared" ref="C40:G40" si="4">SUM(C35:C39)</f>
        <v>1</v>
      </c>
      <c r="D40" s="25">
        <f t="shared" si="4"/>
        <v>1</v>
      </c>
      <c r="E40" s="25">
        <f t="shared" si="4"/>
        <v>1.0000000000000002</v>
      </c>
      <c r="F40" s="25">
        <f t="shared" si="4"/>
        <v>1</v>
      </c>
      <c r="G40" s="26">
        <f t="shared" si="4"/>
        <v>0.99999999999999978</v>
      </c>
      <c r="H40" s="15"/>
    </row>
    <row r="41" spans="1:8" x14ac:dyDescent="0.2">
      <c r="A41" s="4"/>
      <c r="B41" s="25"/>
      <c r="C41" s="25"/>
      <c r="D41" s="25"/>
      <c r="E41" s="25"/>
      <c r="F41" s="25"/>
      <c r="G41" s="26"/>
      <c r="H41" s="15"/>
    </row>
    <row r="42" spans="1:8" x14ac:dyDescent="0.2">
      <c r="A42" s="27" t="s">
        <v>34</v>
      </c>
      <c r="B42" s="25"/>
      <c r="C42" s="25"/>
      <c r="D42" s="25"/>
      <c r="E42" s="25"/>
      <c r="F42" s="25"/>
      <c r="G42" s="26"/>
      <c r="H42" s="15"/>
    </row>
    <row r="43" spans="1:8" x14ac:dyDescent="0.2">
      <c r="A43" s="4" t="s">
        <v>19</v>
      </c>
      <c r="B43" s="19">
        <v>0.30460636953616355</v>
      </c>
      <c r="C43" s="19">
        <v>0.30290085532777877</v>
      </c>
      <c r="D43" s="19">
        <v>0.29901573666744913</v>
      </c>
      <c r="E43" s="19">
        <v>0.28826730519282012</v>
      </c>
      <c r="F43" s="19">
        <v>0.27850145264796777</v>
      </c>
      <c r="G43" s="20">
        <v>0.27857567045607456</v>
      </c>
      <c r="H43" s="15"/>
    </row>
    <row r="44" spans="1:8" x14ac:dyDescent="0.2">
      <c r="A44" s="4" t="s">
        <v>246</v>
      </c>
      <c r="B44" s="19">
        <v>0.41862360046814856</v>
      </c>
      <c r="C44" s="19">
        <v>0.43406436452042146</v>
      </c>
      <c r="D44" s="19">
        <v>0.42824960054035111</v>
      </c>
      <c r="E44" s="19">
        <v>0.4416018085109536</v>
      </c>
      <c r="F44" s="19">
        <v>0.44663847027467452</v>
      </c>
      <c r="G44" s="20">
        <v>0.44825521799920182</v>
      </c>
      <c r="H44" s="15"/>
    </row>
    <row r="45" spans="1:8" x14ac:dyDescent="0.2">
      <c r="A45" s="4" t="s">
        <v>35</v>
      </c>
      <c r="B45" s="23">
        <v>0.27677002999568784</v>
      </c>
      <c r="C45" s="23">
        <v>0.26303478015179982</v>
      </c>
      <c r="D45" s="23">
        <v>0.27273466279219971</v>
      </c>
      <c r="E45" s="23">
        <v>0.27013088629622622</v>
      </c>
      <c r="F45" s="23">
        <v>0.27486007707735777</v>
      </c>
      <c r="G45" s="24">
        <v>0.27316911154472368</v>
      </c>
      <c r="H45" s="15"/>
    </row>
    <row r="46" spans="1:8" x14ac:dyDescent="0.2">
      <c r="A46" s="4" t="s">
        <v>36</v>
      </c>
      <c r="B46" s="28">
        <f t="shared" ref="B46:G46" si="5">SUM(B43:B45)</f>
        <v>1</v>
      </c>
      <c r="C46" s="28">
        <f t="shared" si="5"/>
        <v>1</v>
      </c>
      <c r="D46" s="28">
        <f t="shared" si="5"/>
        <v>0.99999999999999989</v>
      </c>
      <c r="E46" s="28">
        <f t="shared" si="5"/>
        <v>1</v>
      </c>
      <c r="F46" s="28">
        <f t="shared" si="5"/>
        <v>1</v>
      </c>
      <c r="G46" s="26">
        <f t="shared" si="5"/>
        <v>1</v>
      </c>
      <c r="H46" s="15"/>
    </row>
    <row r="47" spans="1:8" x14ac:dyDescent="0.2">
      <c r="A47" s="4"/>
      <c r="B47" s="19"/>
      <c r="C47" s="19"/>
      <c r="D47" s="19"/>
      <c r="E47" s="19"/>
      <c r="F47" s="19"/>
      <c r="G47" s="26"/>
      <c r="H47" s="15"/>
    </row>
    <row r="48" spans="1:8" x14ac:dyDescent="0.2">
      <c r="A48" s="4" t="s">
        <v>37</v>
      </c>
      <c r="B48" s="19">
        <v>0.29730841657226809</v>
      </c>
      <c r="C48" s="19">
        <v>0.2798092236920301</v>
      </c>
      <c r="D48" s="19">
        <v>0.29427089997701344</v>
      </c>
      <c r="E48" s="19">
        <v>0.27753689463751041</v>
      </c>
      <c r="F48" s="19">
        <v>0.27574295755372608</v>
      </c>
      <c r="G48" s="20">
        <v>0.26091986654017774</v>
      </c>
      <c r="H48" s="15"/>
    </row>
    <row r="49" spans="1:8" x14ac:dyDescent="0.2">
      <c r="A49" s="4" t="s">
        <v>247</v>
      </c>
      <c r="B49" s="19">
        <v>0.38553416114035233</v>
      </c>
      <c r="C49" s="19">
        <v>0.39435829369456399</v>
      </c>
      <c r="D49" s="19">
        <v>0.39273894870520509</v>
      </c>
      <c r="E49" s="19">
        <v>0.39862939741362713</v>
      </c>
      <c r="F49" s="19">
        <v>0.40487596217640565</v>
      </c>
      <c r="G49" s="20">
        <v>0.40405689180156656</v>
      </c>
      <c r="H49" s="15"/>
    </row>
    <row r="50" spans="1:8" x14ac:dyDescent="0.2">
      <c r="A50" s="4" t="s">
        <v>38</v>
      </c>
      <c r="B50" s="23">
        <v>0.31715742228737953</v>
      </c>
      <c r="C50" s="23">
        <v>0.32583248261340592</v>
      </c>
      <c r="D50" s="23">
        <v>0.31299015131778135</v>
      </c>
      <c r="E50" s="23">
        <v>0.32383370794886246</v>
      </c>
      <c r="F50" s="23">
        <v>0.31938108026986822</v>
      </c>
      <c r="G50" s="24">
        <v>0.33502324165825559</v>
      </c>
      <c r="H50" s="15"/>
    </row>
    <row r="51" spans="1:8" x14ac:dyDescent="0.2">
      <c r="A51" s="4" t="s">
        <v>39</v>
      </c>
      <c r="B51" s="28">
        <f t="shared" ref="B51:G51" si="6">SUM(B48:B50)</f>
        <v>0.99999999999999989</v>
      </c>
      <c r="C51" s="28">
        <f t="shared" si="6"/>
        <v>1</v>
      </c>
      <c r="D51" s="28">
        <f t="shared" si="6"/>
        <v>0.99999999999999978</v>
      </c>
      <c r="E51" s="28">
        <f t="shared" si="6"/>
        <v>1</v>
      </c>
      <c r="F51" s="28">
        <f t="shared" si="6"/>
        <v>1</v>
      </c>
      <c r="G51" s="26">
        <f t="shared" si="6"/>
        <v>0.99999999999999989</v>
      </c>
      <c r="H51" s="15"/>
    </row>
    <row r="52" spans="1:8" x14ac:dyDescent="0.2">
      <c r="A52" s="4"/>
      <c r="B52" s="5"/>
      <c r="C52" s="5"/>
      <c r="D52" s="5"/>
      <c r="E52" s="5"/>
      <c r="F52" s="5"/>
      <c r="G52" s="9"/>
      <c r="H52" s="15"/>
    </row>
    <row r="53" spans="1:8" x14ac:dyDescent="0.2">
      <c r="A53" s="8" t="s">
        <v>40</v>
      </c>
      <c r="B53" s="5"/>
      <c r="C53" s="5"/>
      <c r="D53" s="5"/>
      <c r="E53" s="5"/>
      <c r="F53" s="5"/>
      <c r="G53" s="9"/>
      <c r="H53" s="15"/>
    </row>
    <row r="54" spans="1:8" x14ac:dyDescent="0.2">
      <c r="A54" s="4" t="s">
        <v>17</v>
      </c>
      <c r="B54" s="16">
        <f t="shared" ref="B54:G54" si="7">B13*B18</f>
        <v>33684723.706402272</v>
      </c>
      <c r="C54" s="16">
        <f t="shared" si="7"/>
        <v>1586721.8783597113</v>
      </c>
      <c r="D54" s="16">
        <f t="shared" si="7"/>
        <v>253390.89427099453</v>
      </c>
      <c r="E54" s="16">
        <f t="shared" si="7"/>
        <v>16520.228240358108</v>
      </c>
      <c r="F54" s="16">
        <f t="shared" si="7"/>
        <v>6122548.7423206735</v>
      </c>
      <c r="G54" s="17">
        <f t="shared" si="7"/>
        <v>394538.52612974751</v>
      </c>
      <c r="H54" s="12">
        <f>SUM(B54:G54)</f>
        <v>42058443.975723751</v>
      </c>
    </row>
    <row r="55" spans="1:8" x14ac:dyDescent="0.2">
      <c r="A55" s="4" t="s">
        <v>18</v>
      </c>
      <c r="B55" s="16">
        <f t="shared" ref="B55:G57" si="8">B13*B19</f>
        <v>0</v>
      </c>
      <c r="C55" s="16">
        <f t="shared" si="8"/>
        <v>0</v>
      </c>
      <c r="D55" s="16">
        <f t="shared" si="8"/>
        <v>0</v>
      </c>
      <c r="E55" s="16">
        <f t="shared" si="8"/>
        <v>0</v>
      </c>
      <c r="F55" s="16">
        <f t="shared" si="8"/>
        <v>0</v>
      </c>
      <c r="G55" s="17">
        <f t="shared" si="8"/>
        <v>0</v>
      </c>
      <c r="H55" s="12">
        <f t="shared" ref="H55:H57" si="9">SUM(B55:G55)</f>
        <v>0</v>
      </c>
    </row>
    <row r="56" spans="1:8" x14ac:dyDescent="0.2">
      <c r="A56" s="4" t="s">
        <v>19</v>
      </c>
      <c r="B56" s="16">
        <f t="shared" si="8"/>
        <v>13737250.900092386</v>
      </c>
      <c r="C56" s="16">
        <f t="shared" si="8"/>
        <v>700953.30151736573</v>
      </c>
      <c r="D56" s="16">
        <f t="shared" si="8"/>
        <v>106483.11790671101</v>
      </c>
      <c r="E56" s="16">
        <f t="shared" si="8"/>
        <v>6849.89981571928</v>
      </c>
      <c r="F56" s="16">
        <f t="shared" si="8"/>
        <v>2339345.7627218752</v>
      </c>
      <c r="G56" s="17">
        <f t="shared" si="8"/>
        <v>161255.56582255097</v>
      </c>
      <c r="H56" s="12">
        <f t="shared" si="9"/>
        <v>17052138.547876604</v>
      </c>
    </row>
    <row r="57" spans="1:8" x14ac:dyDescent="0.2">
      <c r="A57" s="4" t="s">
        <v>20</v>
      </c>
      <c r="B57" s="16">
        <f t="shared" si="8"/>
        <v>16644882.52024973</v>
      </c>
      <c r="C57" s="16">
        <f t="shared" si="8"/>
        <v>743499.91860338976</v>
      </c>
      <c r="D57" s="16">
        <f t="shared" si="8"/>
        <v>125952.97872196746</v>
      </c>
      <c r="E57" s="16">
        <f t="shared" si="8"/>
        <v>8402.8190802241897</v>
      </c>
      <c r="F57" s="16">
        <f t="shared" si="8"/>
        <v>3112121.3011014103</v>
      </c>
      <c r="G57" s="17">
        <f t="shared" si="8"/>
        <v>192516.5948247225</v>
      </c>
      <c r="H57" s="12">
        <f t="shared" si="9"/>
        <v>20827376.132581443</v>
      </c>
    </row>
    <row r="58" spans="1:8" x14ac:dyDescent="0.2">
      <c r="A58" s="4"/>
      <c r="B58" s="5"/>
      <c r="C58" s="5"/>
      <c r="D58" s="5"/>
      <c r="E58" s="5"/>
      <c r="F58" s="5"/>
      <c r="G58" s="9"/>
      <c r="H58" s="15"/>
    </row>
    <row r="59" spans="1:8" x14ac:dyDescent="0.2">
      <c r="A59" s="8" t="s">
        <v>41</v>
      </c>
      <c r="B59" s="5"/>
      <c r="C59" s="5"/>
      <c r="D59" s="5"/>
      <c r="E59" s="5"/>
      <c r="F59" s="5"/>
      <c r="G59" s="9"/>
      <c r="H59" s="15"/>
    </row>
    <row r="60" spans="1:8" x14ac:dyDescent="0.2">
      <c r="A60" s="4" t="s">
        <v>22</v>
      </c>
      <c r="B60" s="16">
        <f t="shared" ref="B60:G60" si="10">B24*B14</f>
        <v>2825920.4494094569</v>
      </c>
      <c r="C60" s="16">
        <f t="shared" si="10"/>
        <v>5460.4777082099536</v>
      </c>
      <c r="D60" s="16">
        <f t="shared" si="10"/>
        <v>953.25252945762418</v>
      </c>
      <c r="E60" s="16">
        <f t="shared" si="10"/>
        <v>88.184322504757091</v>
      </c>
      <c r="F60" s="16">
        <f t="shared" si="10"/>
        <v>24118.725756443386</v>
      </c>
      <c r="G60" s="17">
        <f t="shared" si="10"/>
        <v>1268.7366876912542</v>
      </c>
      <c r="H60" s="12">
        <f>SUM(B60:G60)</f>
        <v>2857809.8264137642</v>
      </c>
    </row>
    <row r="61" spans="1:8" x14ac:dyDescent="0.2">
      <c r="A61" s="4"/>
      <c r="B61" s="16"/>
      <c r="C61" s="16"/>
      <c r="D61" s="16"/>
      <c r="E61" s="16"/>
      <c r="F61" s="16"/>
      <c r="G61" s="17"/>
      <c r="H61" s="12"/>
    </row>
    <row r="62" spans="1:8" x14ac:dyDescent="0.2">
      <c r="A62" s="4" t="s">
        <v>23</v>
      </c>
      <c r="B62" s="16">
        <f t="shared" ref="B62:G66" si="11">B$14*B26</f>
        <v>921903874.78374934</v>
      </c>
      <c r="C62" s="16">
        <f t="shared" si="11"/>
        <v>38956243.040475965</v>
      </c>
      <c r="D62" s="16">
        <f t="shared" si="11"/>
        <v>7801668.1938331481</v>
      </c>
      <c r="E62" s="16">
        <f t="shared" si="11"/>
        <v>411913.048041442</v>
      </c>
      <c r="F62" s="16">
        <f t="shared" si="11"/>
        <v>238822352.29674888</v>
      </c>
      <c r="G62" s="17">
        <f t="shared" si="11"/>
        <v>13174919.413741171</v>
      </c>
      <c r="H62" s="12">
        <f t="shared" ref="H62:H67" si="12">SUM(B62:G62)</f>
        <v>1221070970.7765899</v>
      </c>
    </row>
    <row r="63" spans="1:8" x14ac:dyDescent="0.2">
      <c r="A63" s="4" t="s">
        <v>24</v>
      </c>
      <c r="B63" s="16">
        <f t="shared" si="11"/>
        <v>190007259.74492699</v>
      </c>
      <c r="C63" s="16">
        <f t="shared" si="11"/>
        <v>10488508.155256264</v>
      </c>
      <c r="D63" s="16">
        <f t="shared" si="11"/>
        <v>1718725.1450723363</v>
      </c>
      <c r="E63" s="16">
        <f t="shared" si="11"/>
        <v>112041.06939931566</v>
      </c>
      <c r="F63" s="16">
        <f t="shared" si="11"/>
        <v>43317675.018800408</v>
      </c>
      <c r="G63" s="17">
        <f t="shared" si="11"/>
        <v>3181624.5323691508</v>
      </c>
      <c r="H63" s="12">
        <f t="shared" si="12"/>
        <v>248825833.66582447</v>
      </c>
    </row>
    <row r="64" spans="1:8" x14ac:dyDescent="0.2">
      <c r="A64" s="4" t="s">
        <v>25</v>
      </c>
      <c r="B64" s="16">
        <f t="shared" si="11"/>
        <v>295742750.70176947</v>
      </c>
      <c r="C64" s="16">
        <f t="shared" si="11"/>
        <v>19897363.327448152</v>
      </c>
      <c r="D64" s="16">
        <f t="shared" si="11"/>
        <v>2628805.2884257194</v>
      </c>
      <c r="E64" s="16">
        <f t="shared" si="11"/>
        <v>214231.25179124848</v>
      </c>
      <c r="F64" s="16">
        <f t="shared" si="11"/>
        <v>57616705.391553938</v>
      </c>
      <c r="G64" s="17">
        <f t="shared" si="11"/>
        <v>5574899.0314519843</v>
      </c>
      <c r="H64" s="12">
        <f t="shared" si="12"/>
        <v>381674754.99244052</v>
      </c>
    </row>
    <row r="65" spans="1:8" x14ac:dyDescent="0.2">
      <c r="A65" s="4" t="s">
        <v>26</v>
      </c>
      <c r="B65" s="16">
        <f t="shared" si="11"/>
        <v>290641750.90965706</v>
      </c>
      <c r="C65" s="16">
        <f t="shared" si="11"/>
        <v>27504545.488420099</v>
      </c>
      <c r="D65" s="16">
        <f t="shared" si="11"/>
        <v>2191998.4827982741</v>
      </c>
      <c r="E65" s="16">
        <f t="shared" si="11"/>
        <v>301852.8917615579</v>
      </c>
      <c r="F65" s="16">
        <f t="shared" si="11"/>
        <v>35595535.577492744</v>
      </c>
      <c r="G65" s="17">
        <f t="shared" si="11"/>
        <v>6594102.27930253</v>
      </c>
      <c r="H65" s="12">
        <f t="shared" si="12"/>
        <v>362829785.62943226</v>
      </c>
    </row>
    <row r="66" spans="1:8" x14ac:dyDescent="0.2">
      <c r="A66" s="4" t="s">
        <v>27</v>
      </c>
      <c r="B66" s="29">
        <f t="shared" si="11"/>
        <v>115376416.58385488</v>
      </c>
      <c r="C66" s="29">
        <f t="shared" si="11"/>
        <v>11274532.901742229</v>
      </c>
      <c r="D66" s="29">
        <f t="shared" si="11"/>
        <v>381649.95935056556</v>
      </c>
      <c r="E66" s="29">
        <f t="shared" si="11"/>
        <v>101030.03222583217</v>
      </c>
      <c r="F66" s="29">
        <f t="shared" si="11"/>
        <v>3283628.4701506472</v>
      </c>
      <c r="G66" s="30">
        <f t="shared" si="11"/>
        <v>1989050.9883885158</v>
      </c>
      <c r="H66" s="31">
        <f t="shared" si="12"/>
        <v>132406308.93571268</v>
      </c>
    </row>
    <row r="67" spans="1:8" x14ac:dyDescent="0.2">
      <c r="A67" s="4"/>
      <c r="B67" s="16">
        <f>SUM(B62:B66)</f>
        <v>1813672052.7239578</v>
      </c>
      <c r="C67" s="16">
        <f t="shared" ref="C67:G67" si="13">SUM(C62:C66)</f>
        <v>108121192.91334271</v>
      </c>
      <c r="D67" s="16">
        <f t="shared" si="13"/>
        <v>14722847.069480043</v>
      </c>
      <c r="E67" s="16">
        <f t="shared" si="13"/>
        <v>1141068.2932193961</v>
      </c>
      <c r="F67" s="16">
        <f t="shared" si="13"/>
        <v>378635896.75474662</v>
      </c>
      <c r="G67" s="17">
        <f t="shared" si="13"/>
        <v>30514596.245253354</v>
      </c>
      <c r="H67" s="12">
        <f t="shared" si="12"/>
        <v>2346807654</v>
      </c>
    </row>
    <row r="68" spans="1:8" x14ac:dyDescent="0.2">
      <c r="A68" s="4"/>
      <c r="B68" s="16"/>
      <c r="C68" s="16"/>
      <c r="D68" s="16"/>
      <c r="E68" s="16"/>
      <c r="F68" s="16"/>
      <c r="G68" s="17"/>
      <c r="H68" s="12"/>
    </row>
    <row r="69" spans="1:8" x14ac:dyDescent="0.2">
      <c r="A69" s="4" t="s">
        <v>28</v>
      </c>
      <c r="B69" s="16">
        <f t="shared" ref="B69:G69" si="14">B33*B15</f>
        <v>5693235.6356003163</v>
      </c>
      <c r="C69" s="16">
        <f t="shared" si="14"/>
        <v>7292.566041173297</v>
      </c>
      <c r="D69" s="16">
        <f t="shared" si="14"/>
        <v>1695.3036845668676</v>
      </c>
      <c r="E69" s="16">
        <f t="shared" si="14"/>
        <v>43.236692271363374</v>
      </c>
      <c r="F69" s="16">
        <f t="shared" si="14"/>
        <v>52453.273369399736</v>
      </c>
      <c r="G69" s="17">
        <f t="shared" si="14"/>
        <v>2664.3135091447807</v>
      </c>
      <c r="H69" s="12">
        <f>SUM(B69:G69)</f>
        <v>5757384.3288968727</v>
      </c>
    </row>
    <row r="70" spans="1:8" x14ac:dyDescent="0.2">
      <c r="A70" s="4" t="s">
        <v>42</v>
      </c>
      <c r="B70" s="16"/>
      <c r="C70" s="16"/>
      <c r="D70" s="16"/>
      <c r="E70" s="16"/>
      <c r="F70" s="16"/>
      <c r="G70" s="17"/>
      <c r="H70" s="12"/>
    </row>
    <row r="71" spans="1:8" x14ac:dyDescent="0.2">
      <c r="A71" s="4" t="s">
        <v>29</v>
      </c>
      <c r="B71" s="16">
        <f t="shared" ref="B71:G75" si="15">B$15*B35</f>
        <v>1355047350.6558566</v>
      </c>
      <c r="C71" s="16">
        <f t="shared" si="15"/>
        <v>53820808.974271476</v>
      </c>
      <c r="D71" s="16">
        <f t="shared" si="15"/>
        <v>10891405.27483955</v>
      </c>
      <c r="E71" s="16">
        <f t="shared" si="15"/>
        <v>590468.72242608271</v>
      </c>
      <c r="F71" s="16">
        <f t="shared" si="15"/>
        <v>347780077.98513281</v>
      </c>
      <c r="G71" s="17">
        <f t="shared" si="15"/>
        <v>18940031.932939548</v>
      </c>
      <c r="H71" s="12">
        <f t="shared" ref="H71:H76" si="16">SUM(B71:G71)</f>
        <v>1787070143.5454664</v>
      </c>
    </row>
    <row r="72" spans="1:8" x14ac:dyDescent="0.2">
      <c r="A72" s="4" t="s">
        <v>30</v>
      </c>
      <c r="B72" s="16">
        <f t="shared" si="15"/>
        <v>240572294.60952646</v>
      </c>
      <c r="C72" s="16">
        <f t="shared" si="15"/>
        <v>13647267.343862442</v>
      </c>
      <c r="D72" s="16">
        <f t="shared" si="15"/>
        <v>2003035.246684425</v>
      </c>
      <c r="E72" s="16">
        <f t="shared" si="15"/>
        <v>158245.69729429204</v>
      </c>
      <c r="F72" s="16">
        <f t="shared" si="15"/>
        <v>48204362.636218429</v>
      </c>
      <c r="G72" s="17">
        <f t="shared" si="15"/>
        <v>3954909.7366078291</v>
      </c>
      <c r="H72" s="12">
        <f t="shared" si="16"/>
        <v>308540115.27019387</v>
      </c>
    </row>
    <row r="73" spans="1:8" x14ac:dyDescent="0.2">
      <c r="A73" s="4" t="s">
        <v>31</v>
      </c>
      <c r="B73" s="16">
        <f t="shared" si="15"/>
        <v>327902453.14571482</v>
      </c>
      <c r="C73" s="16">
        <f t="shared" si="15"/>
        <v>23218418.894012835</v>
      </c>
      <c r="D73" s="16">
        <f t="shared" si="15"/>
        <v>2566899.457811221</v>
      </c>
      <c r="E73" s="16">
        <f t="shared" si="15"/>
        <v>281940.54123689717</v>
      </c>
      <c r="F73" s="16">
        <f t="shared" si="15"/>
        <v>52879959.014783904</v>
      </c>
      <c r="G73" s="17">
        <f t="shared" si="15"/>
        <v>6032090.4119695863</v>
      </c>
      <c r="H73" s="12">
        <f t="shared" si="16"/>
        <v>412881761.46552926</v>
      </c>
    </row>
    <row r="74" spans="1:8" x14ac:dyDescent="0.2">
      <c r="A74" s="4" t="s">
        <v>32</v>
      </c>
      <c r="B74" s="16">
        <f t="shared" si="15"/>
        <v>250897477.78472894</v>
      </c>
      <c r="C74" s="16">
        <f t="shared" si="15"/>
        <v>22844413.095842294</v>
      </c>
      <c r="D74" s="16">
        <f t="shared" si="15"/>
        <v>1488184.5149112383</v>
      </c>
      <c r="E74" s="16">
        <f t="shared" si="15"/>
        <v>277794.36954417138</v>
      </c>
      <c r="F74" s="16">
        <f t="shared" si="15"/>
        <v>23339370.62683858</v>
      </c>
      <c r="G74" s="17">
        <f t="shared" si="15"/>
        <v>5330142.0709136548</v>
      </c>
      <c r="H74" s="12">
        <f t="shared" si="16"/>
        <v>304177382.46277887</v>
      </c>
    </row>
    <row r="75" spans="1:8" x14ac:dyDescent="0.2">
      <c r="A75" s="4" t="s">
        <v>33</v>
      </c>
      <c r="B75" s="29">
        <f t="shared" si="15"/>
        <v>90269542.422853917</v>
      </c>
      <c r="C75" s="29">
        <f t="shared" si="15"/>
        <v>6254727.6792890476</v>
      </c>
      <c r="D75" s="29">
        <f t="shared" si="15"/>
        <v>160449.19411447586</v>
      </c>
      <c r="E75" s="29">
        <f t="shared" si="15"/>
        <v>50431.375178745118</v>
      </c>
      <c r="F75" s="29">
        <f t="shared" si="15"/>
        <v>1675984.9960047246</v>
      </c>
      <c r="G75" s="30">
        <f t="shared" si="15"/>
        <v>1083144.5885909104</v>
      </c>
      <c r="H75" s="31">
        <f t="shared" si="16"/>
        <v>99494280.256031811</v>
      </c>
    </row>
    <row r="76" spans="1:8" x14ac:dyDescent="0.2">
      <c r="A76" s="4"/>
      <c r="B76" s="16">
        <f>SUM(B71:B75)</f>
        <v>2264689118.6186805</v>
      </c>
      <c r="C76" s="16">
        <f t="shared" ref="C76:G76" si="17">SUM(C71:C75)</f>
        <v>119785635.9872781</v>
      </c>
      <c r="D76" s="16">
        <f t="shared" si="17"/>
        <v>17109973.688360911</v>
      </c>
      <c r="E76" s="16">
        <f t="shared" si="17"/>
        <v>1358880.7056801883</v>
      </c>
      <c r="F76" s="16">
        <f t="shared" si="17"/>
        <v>473879755.25897843</v>
      </c>
      <c r="G76" s="17">
        <f t="shared" si="17"/>
        <v>35340318.741021536</v>
      </c>
      <c r="H76" s="12">
        <f t="shared" si="16"/>
        <v>2912163682.9999995</v>
      </c>
    </row>
    <row r="77" spans="1:8" x14ac:dyDescent="0.2">
      <c r="A77" s="4"/>
      <c r="B77" s="16"/>
      <c r="C77" s="16"/>
      <c r="D77" s="16"/>
      <c r="E77" s="16"/>
      <c r="F77" s="16"/>
      <c r="G77" s="17"/>
      <c r="H77" s="12"/>
    </row>
    <row r="78" spans="1:8" x14ac:dyDescent="0.2">
      <c r="A78" s="4" t="s">
        <v>43</v>
      </c>
      <c r="B78" s="16">
        <f>B67+B76</f>
        <v>4078361171.342638</v>
      </c>
      <c r="C78" s="16">
        <f t="shared" ref="C78:G78" si="18">C67+C76</f>
        <v>227906828.90062082</v>
      </c>
      <c r="D78" s="16">
        <f t="shared" si="18"/>
        <v>31832820.757840954</v>
      </c>
      <c r="E78" s="16">
        <f t="shared" si="18"/>
        <v>2499948.9988995846</v>
      </c>
      <c r="F78" s="16">
        <f t="shared" si="18"/>
        <v>852515652.01372504</v>
      </c>
      <c r="G78" s="17">
        <f t="shared" si="18"/>
        <v>65854914.986274891</v>
      </c>
      <c r="H78" s="12">
        <f>SUM(B78:G78)</f>
        <v>5258971336.999999</v>
      </c>
    </row>
    <row r="79" spans="1:8" x14ac:dyDescent="0.2">
      <c r="A79" s="4"/>
      <c r="B79" s="16"/>
      <c r="C79" s="16"/>
      <c r="D79" s="16"/>
      <c r="E79" s="16"/>
      <c r="F79" s="16"/>
      <c r="G79" s="17"/>
      <c r="H79" s="12"/>
    </row>
    <row r="80" spans="1:8" x14ac:dyDescent="0.2">
      <c r="A80" s="4" t="s">
        <v>19</v>
      </c>
      <c r="B80" s="16">
        <f>B43*B$14</f>
        <v>552456059.50944614</v>
      </c>
      <c r="C80" s="16">
        <f t="shared" ref="C80:G80" si="19">C43*C$14</f>
        <v>32750001.81251128</v>
      </c>
      <c r="D80" s="16">
        <f t="shared" si="19"/>
        <v>4402362.9623227697</v>
      </c>
      <c r="E80" s="16">
        <f t="shared" si="19"/>
        <v>328932.68192732602</v>
      </c>
      <c r="F80" s="16">
        <f t="shared" si="19"/>
        <v>105450647.27086288</v>
      </c>
      <c r="G80" s="17">
        <f t="shared" si="19"/>
        <v>8500624.1077178679</v>
      </c>
      <c r="H80" s="12">
        <f>SUM(B80:G80)</f>
        <v>703888628.34478819</v>
      </c>
    </row>
    <row r="81" spans="1:8" x14ac:dyDescent="0.2">
      <c r="A81" s="4" t="s">
        <v>246</v>
      </c>
      <c r="B81" s="16">
        <f t="shared" ref="B81:G82" si="20">B44*B$14</f>
        <v>759245924.77976096</v>
      </c>
      <c r="C81" s="16">
        <f t="shared" si="20"/>
        <v>46931556.893119998</v>
      </c>
      <c r="D81" s="16">
        <f t="shared" si="20"/>
        <v>6305053.3763215076</v>
      </c>
      <c r="E81" s="16">
        <f t="shared" si="20"/>
        <v>503897.82192019245</v>
      </c>
      <c r="F81" s="16">
        <f t="shared" si="20"/>
        <v>169113357.71761963</v>
      </c>
      <c r="G81" s="17">
        <f t="shared" si="20"/>
        <v>13678326.992073668</v>
      </c>
      <c r="H81" s="12">
        <f t="shared" ref="H81:H83" si="21">SUM(B81:G81)</f>
        <v>995778117.58081603</v>
      </c>
    </row>
    <row r="82" spans="1:8" x14ac:dyDescent="0.2">
      <c r="A82" s="4" t="s">
        <v>35</v>
      </c>
      <c r="B82" s="29">
        <f t="shared" si="20"/>
        <v>501970068.43475056</v>
      </c>
      <c r="C82" s="29">
        <f t="shared" si="20"/>
        <v>28439634.207711436</v>
      </c>
      <c r="D82" s="29">
        <f t="shared" si="20"/>
        <v>4015430.7308357651</v>
      </c>
      <c r="E82" s="29">
        <f t="shared" si="20"/>
        <v>308237.78937187762</v>
      </c>
      <c r="F82" s="29">
        <f t="shared" si="20"/>
        <v>104071891.76626413</v>
      </c>
      <c r="G82" s="30">
        <f t="shared" si="20"/>
        <v>8335645.1454618201</v>
      </c>
      <c r="H82" s="31">
        <f t="shared" si="21"/>
        <v>647140908.07439554</v>
      </c>
    </row>
    <row r="83" spans="1:8" x14ac:dyDescent="0.2">
      <c r="A83" s="4" t="s">
        <v>36</v>
      </c>
      <c r="B83" s="16">
        <f>SUM(B80:B82)</f>
        <v>1813672052.7239575</v>
      </c>
      <c r="C83" s="16">
        <f t="shared" ref="C83:G83" si="22">SUM(C80:C82)</f>
        <v>108121192.91334271</v>
      </c>
      <c r="D83" s="16">
        <f t="shared" si="22"/>
        <v>14722847.069480043</v>
      </c>
      <c r="E83" s="16">
        <f t="shared" si="22"/>
        <v>1141068.2932193961</v>
      </c>
      <c r="F83" s="16">
        <f t="shared" si="22"/>
        <v>378635896.75474662</v>
      </c>
      <c r="G83" s="17">
        <f t="shared" si="22"/>
        <v>30514596.245253354</v>
      </c>
      <c r="H83" s="12">
        <f t="shared" si="21"/>
        <v>2346807653.9999995</v>
      </c>
    </row>
    <row r="84" spans="1:8" x14ac:dyDescent="0.2">
      <c r="A84" s="4"/>
      <c r="B84" s="16"/>
      <c r="C84" s="16"/>
      <c r="D84" s="16"/>
      <c r="E84" s="16"/>
      <c r="F84" s="16"/>
      <c r="G84" s="17"/>
      <c r="H84" s="12"/>
    </row>
    <row r="85" spans="1:8" x14ac:dyDescent="0.2">
      <c r="A85" s="4" t="s">
        <v>37</v>
      </c>
      <c r="B85" s="16">
        <f>B48*B$15</f>
        <v>673311135.8849653</v>
      </c>
      <c r="C85" s="16">
        <f t="shared" ref="C85:G85" si="23">C48*C$15</f>
        <v>33517125.815056391</v>
      </c>
      <c r="D85" s="16">
        <f t="shared" si="23"/>
        <v>5034967.3558569858</v>
      </c>
      <c r="E85" s="16">
        <f t="shared" si="23"/>
        <v>377139.53123730823</v>
      </c>
      <c r="F85" s="16">
        <f t="shared" si="23"/>
        <v>130669005.23994659</v>
      </c>
      <c r="G85" s="17">
        <f t="shared" si="23"/>
        <v>9220991.2493946813</v>
      </c>
      <c r="H85" s="12">
        <f t="shared" ref="H85:H88" si="24">SUM(B85:G85)</f>
        <v>852130365.07645738</v>
      </c>
    </row>
    <row r="86" spans="1:8" x14ac:dyDescent="0.2">
      <c r="A86" s="4" t="s">
        <v>247</v>
      </c>
      <c r="B86" s="16">
        <f t="shared" ref="B86:G87" si="25">B49*B$15</f>
        <v>873115019.5903368</v>
      </c>
      <c r="C86" s="16">
        <f t="shared" si="25"/>
        <v>47238459.017061152</v>
      </c>
      <c r="D86" s="16">
        <f t="shared" si="25"/>
        <v>6719753.0787405847</v>
      </c>
      <c r="E86" s="16">
        <f t="shared" si="25"/>
        <v>541689.79686229781</v>
      </c>
      <c r="F86" s="16">
        <f t="shared" si="25"/>
        <v>191862521.86639851</v>
      </c>
      <c r="G86" s="17">
        <f t="shared" si="25"/>
        <v>14279499.345773814</v>
      </c>
      <c r="H86" s="12">
        <f t="shared" si="24"/>
        <v>1133756942.695173</v>
      </c>
    </row>
    <row r="87" spans="1:8" x14ac:dyDescent="0.2">
      <c r="A87" s="4" t="s">
        <v>38</v>
      </c>
      <c r="B87" s="29">
        <f t="shared" si="25"/>
        <v>718262963.14337826</v>
      </c>
      <c r="C87" s="29">
        <f t="shared" si="25"/>
        <v>39030051.155160561</v>
      </c>
      <c r="D87" s="29">
        <f t="shared" si="25"/>
        <v>5355253.2537633386</v>
      </c>
      <c r="E87" s="29">
        <f t="shared" si="25"/>
        <v>440051.37758058222</v>
      </c>
      <c r="F87" s="29">
        <f t="shared" si="25"/>
        <v>151348228.15263331</v>
      </c>
      <c r="G87" s="30">
        <f t="shared" si="25"/>
        <v>11839828.145853037</v>
      </c>
      <c r="H87" s="31">
        <f t="shared" si="24"/>
        <v>926276375.228369</v>
      </c>
    </row>
    <row r="88" spans="1:8" x14ac:dyDescent="0.2">
      <c r="A88" s="4" t="s">
        <v>39</v>
      </c>
      <c r="B88" s="16">
        <f>SUM(B85:B87)</f>
        <v>2264689118.6186805</v>
      </c>
      <c r="C88" s="16">
        <f t="shared" ref="C88:G88" si="26">SUM(C85:C87)</f>
        <v>119785635.9872781</v>
      </c>
      <c r="D88" s="16">
        <f t="shared" si="26"/>
        <v>17109973.688360907</v>
      </c>
      <c r="E88" s="16">
        <f t="shared" si="26"/>
        <v>1358880.7056801883</v>
      </c>
      <c r="F88" s="16">
        <f t="shared" si="26"/>
        <v>473879755.25897843</v>
      </c>
      <c r="G88" s="17">
        <f t="shared" si="26"/>
        <v>35340318.741021529</v>
      </c>
      <c r="H88" s="12">
        <f t="shared" si="24"/>
        <v>2912163682.9999995</v>
      </c>
    </row>
    <row r="89" spans="1:8" x14ac:dyDescent="0.2">
      <c r="A89" s="4"/>
      <c r="B89" s="16"/>
      <c r="C89" s="16"/>
      <c r="D89" s="16"/>
      <c r="E89" s="16"/>
      <c r="F89" s="16"/>
      <c r="G89" s="17"/>
      <c r="H89" s="12"/>
    </row>
    <row r="90" spans="1:8" x14ac:dyDescent="0.2">
      <c r="A90" s="4" t="s">
        <v>44</v>
      </c>
      <c r="B90" s="16">
        <f t="shared" ref="B90:G90" si="27">B83+B88</f>
        <v>4078361171.342638</v>
      </c>
      <c r="C90" s="16">
        <f t="shared" si="27"/>
        <v>227906828.90062082</v>
      </c>
      <c r="D90" s="16">
        <f t="shared" si="27"/>
        <v>31832820.75784095</v>
      </c>
      <c r="E90" s="16">
        <f t="shared" si="27"/>
        <v>2499948.9988995846</v>
      </c>
      <c r="F90" s="16">
        <f t="shared" si="27"/>
        <v>852515652.01372504</v>
      </c>
      <c r="G90" s="17">
        <f t="shared" si="27"/>
        <v>65854914.986274883</v>
      </c>
      <c r="H90" s="12">
        <f>SUM(B90:G90)</f>
        <v>5258971336.999999</v>
      </c>
    </row>
    <row r="91" spans="1:8" ht="13.5" thickBot="1" x14ac:dyDescent="0.25">
      <c r="A91" s="32"/>
      <c r="B91" s="33"/>
      <c r="C91" s="33"/>
      <c r="D91" s="33"/>
      <c r="E91" s="33"/>
      <c r="F91" s="33"/>
      <c r="G91" s="34"/>
      <c r="H91" s="35"/>
    </row>
  </sheetData>
  <mergeCells count="2">
    <mergeCell ref="A1:H1"/>
    <mergeCell ref="A2:H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91"/>
  <sheetViews>
    <sheetView zoomScale="80" zoomScaleNormal="80" workbookViewId="0">
      <selection sqref="A1:T1"/>
    </sheetView>
  </sheetViews>
  <sheetFormatPr defaultColWidth="9.140625" defaultRowHeight="12.75" x14ac:dyDescent="0.2"/>
  <cols>
    <col min="1" max="1" width="51.7109375" style="1" customWidth="1"/>
    <col min="2" max="11" width="14.28515625" style="1" customWidth="1"/>
    <col min="12" max="12" width="15" style="1" customWidth="1"/>
    <col min="13" max="16" width="14.28515625" style="1" customWidth="1"/>
    <col min="17" max="17" width="14.85546875" style="1" customWidth="1"/>
    <col min="18" max="20" width="14.28515625" style="1" customWidth="1"/>
    <col min="21" max="16384" width="9.140625" style="1"/>
  </cols>
  <sheetData>
    <row r="1" spans="1:20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  <c r="I1" s="396" t="s">
        <v>244</v>
      </c>
      <c r="J1" s="396" t="s">
        <v>244</v>
      </c>
      <c r="K1" s="396" t="s">
        <v>244</v>
      </c>
      <c r="L1" s="396" t="s">
        <v>244</v>
      </c>
      <c r="M1" s="396" t="s">
        <v>244</v>
      </c>
      <c r="N1" s="396" t="s">
        <v>244</v>
      </c>
      <c r="O1" s="396" t="s">
        <v>244</v>
      </c>
      <c r="P1" s="396" t="s">
        <v>244</v>
      </c>
      <c r="Q1" s="396" t="s">
        <v>244</v>
      </c>
      <c r="R1" s="396" t="s">
        <v>244</v>
      </c>
      <c r="S1" s="396" t="s">
        <v>244</v>
      </c>
      <c r="T1" s="396" t="s">
        <v>244</v>
      </c>
    </row>
    <row r="2" spans="1:20" ht="15.75" thickBot="1" x14ac:dyDescent="0.25">
      <c r="A2" s="396" t="s">
        <v>234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6"/>
      <c r="S2" s="396"/>
      <c r="T2" s="396"/>
    </row>
    <row r="3" spans="1:20" x14ac:dyDescent="0.2">
      <c r="A3" s="2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2" t="s">
        <v>0</v>
      </c>
      <c r="P3" s="2" t="s">
        <v>0</v>
      </c>
      <c r="Q3" s="2" t="s">
        <v>0</v>
      </c>
      <c r="R3" s="2" t="s">
        <v>0</v>
      </c>
      <c r="S3" s="2" t="s">
        <v>0</v>
      </c>
      <c r="T3" s="2"/>
    </row>
    <row r="4" spans="1:20" ht="13.5" thickBot="1" x14ac:dyDescent="0.25">
      <c r="A4" s="3" t="s">
        <v>1</v>
      </c>
      <c r="B4" s="3" t="s">
        <v>45</v>
      </c>
      <c r="C4" s="3" t="s">
        <v>46</v>
      </c>
      <c r="D4" s="3" t="s">
        <v>47</v>
      </c>
      <c r="E4" s="3" t="s">
        <v>48</v>
      </c>
      <c r="F4" s="3" t="s">
        <v>49</v>
      </c>
      <c r="G4" s="3" t="s">
        <v>50</v>
      </c>
      <c r="H4" s="3" t="s">
        <v>51</v>
      </c>
      <c r="I4" s="3" t="s">
        <v>52</v>
      </c>
      <c r="J4" s="3" t="s">
        <v>53</v>
      </c>
      <c r="K4" s="3" t="s">
        <v>54</v>
      </c>
      <c r="L4" s="3" t="s">
        <v>55</v>
      </c>
      <c r="M4" s="3" t="s">
        <v>56</v>
      </c>
      <c r="N4" s="3" t="s">
        <v>57</v>
      </c>
      <c r="O4" s="3" t="s">
        <v>58</v>
      </c>
      <c r="P4" s="3" t="s">
        <v>59</v>
      </c>
      <c r="Q4" s="3" t="s">
        <v>60</v>
      </c>
      <c r="R4" s="3" t="s">
        <v>61</v>
      </c>
      <c r="S4" s="3" t="s">
        <v>62</v>
      </c>
      <c r="T4" s="3" t="s">
        <v>8</v>
      </c>
    </row>
    <row r="5" spans="1:20" x14ac:dyDescent="0.2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6"/>
      <c r="T5" s="7"/>
    </row>
    <row r="6" spans="1:20" x14ac:dyDescent="0.2">
      <c r="A6" s="8" t="s">
        <v>245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9"/>
      <c r="T6" s="7"/>
    </row>
    <row r="7" spans="1:20" x14ac:dyDescent="0.2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9"/>
      <c r="T7" s="7"/>
    </row>
    <row r="8" spans="1:20" x14ac:dyDescent="0.2">
      <c r="A8" s="8" t="s">
        <v>9</v>
      </c>
      <c r="B8" s="10">
        <v>41212</v>
      </c>
      <c r="C8" s="10">
        <v>0</v>
      </c>
      <c r="D8" s="10">
        <v>2796</v>
      </c>
      <c r="E8" s="10">
        <v>0</v>
      </c>
      <c r="F8" s="10">
        <v>0</v>
      </c>
      <c r="G8" s="10">
        <v>0</v>
      </c>
      <c r="H8" s="10">
        <v>0</v>
      </c>
      <c r="I8" s="10">
        <v>4308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564</v>
      </c>
      <c r="P8" s="10">
        <v>0</v>
      </c>
      <c r="Q8" s="10">
        <v>0</v>
      </c>
      <c r="R8" s="10">
        <v>0</v>
      </c>
      <c r="S8" s="11">
        <v>0</v>
      </c>
      <c r="T8" s="12">
        <f>SUM(B8:S8)</f>
        <v>48880</v>
      </c>
    </row>
    <row r="9" spans="1:20" x14ac:dyDescent="0.2">
      <c r="A9" s="4" t="s">
        <v>10</v>
      </c>
      <c r="B9" s="13">
        <v>3.575673274786012E-2</v>
      </c>
      <c r="C9" s="13">
        <v>0</v>
      </c>
      <c r="D9" s="13">
        <v>2.1354456843942246E-3</v>
      </c>
      <c r="E9" s="13">
        <v>0</v>
      </c>
      <c r="F9" s="13">
        <v>0</v>
      </c>
      <c r="G9" s="13">
        <v>0</v>
      </c>
      <c r="H9" s="13">
        <v>0</v>
      </c>
      <c r="I9" s="13">
        <v>9.0668706238701319E-4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4">
        <v>0</v>
      </c>
      <c r="T9" s="15"/>
    </row>
    <row r="10" spans="1:20" x14ac:dyDescent="0.2">
      <c r="A10" s="4" t="s">
        <v>11</v>
      </c>
      <c r="B10" s="16">
        <f t="shared" ref="B10:S10" si="0">B8*B9</f>
        <v>1473.6064700048112</v>
      </c>
      <c r="C10" s="16">
        <f t="shared" si="0"/>
        <v>0</v>
      </c>
      <c r="D10" s="16">
        <f t="shared" si="0"/>
        <v>5.9707061335662521</v>
      </c>
      <c r="E10" s="16">
        <f t="shared" si="0"/>
        <v>0</v>
      </c>
      <c r="F10" s="16">
        <f t="shared" si="0"/>
        <v>0</v>
      </c>
      <c r="G10" s="16">
        <f t="shared" si="0"/>
        <v>0</v>
      </c>
      <c r="H10" s="16">
        <f t="shared" si="0"/>
        <v>0</v>
      </c>
      <c r="I10" s="16">
        <f t="shared" si="0"/>
        <v>3.9060078647632528</v>
      </c>
      <c r="J10" s="16">
        <f t="shared" si="0"/>
        <v>0</v>
      </c>
      <c r="K10" s="16">
        <f t="shared" si="0"/>
        <v>0</v>
      </c>
      <c r="L10" s="16">
        <f t="shared" si="0"/>
        <v>0</v>
      </c>
      <c r="M10" s="16">
        <f t="shared" si="0"/>
        <v>0</v>
      </c>
      <c r="N10" s="16">
        <f t="shared" si="0"/>
        <v>0</v>
      </c>
      <c r="O10" s="16">
        <f t="shared" si="0"/>
        <v>0</v>
      </c>
      <c r="P10" s="16">
        <f t="shared" si="0"/>
        <v>0</v>
      </c>
      <c r="Q10" s="16">
        <f t="shared" si="0"/>
        <v>0</v>
      </c>
      <c r="R10" s="16">
        <f t="shared" si="0"/>
        <v>0</v>
      </c>
      <c r="S10" s="17">
        <f t="shared" si="0"/>
        <v>0</v>
      </c>
      <c r="T10" s="12">
        <f>SUM(B10:S10)</f>
        <v>1483.4831840031407</v>
      </c>
    </row>
    <row r="11" spans="1:20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9"/>
      <c r="T11" s="15"/>
    </row>
    <row r="12" spans="1:20" x14ac:dyDescent="0.2">
      <c r="A12" s="8" t="s">
        <v>12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9"/>
      <c r="T12" s="15"/>
    </row>
    <row r="13" spans="1:20" x14ac:dyDescent="0.2">
      <c r="A13" s="4" t="s">
        <v>13</v>
      </c>
      <c r="B13" s="18">
        <f>B15+B14</f>
        <v>35550729.819136783</v>
      </c>
      <c r="C13" s="18">
        <f t="shared" ref="C13:S13" si="1">C15+C14</f>
        <v>953185.18086322187</v>
      </c>
      <c r="D13" s="18">
        <f t="shared" si="1"/>
        <v>11698577.613871122</v>
      </c>
      <c r="E13" s="18">
        <f t="shared" si="1"/>
        <v>111580.39030839947</v>
      </c>
      <c r="F13" s="18">
        <f t="shared" si="1"/>
        <v>31316.895820479142</v>
      </c>
      <c r="G13" s="18">
        <f t="shared" si="1"/>
        <v>3974401.4527072352</v>
      </c>
      <c r="H13" s="18">
        <f t="shared" si="1"/>
        <v>214394.64729276439</v>
      </c>
      <c r="I13" s="18">
        <f t="shared" si="1"/>
        <v>61174066.226277024</v>
      </c>
      <c r="J13" s="18">
        <f t="shared" si="1"/>
        <v>6750337.5951938778</v>
      </c>
      <c r="K13" s="18">
        <f t="shared" si="1"/>
        <v>742727.51733421965</v>
      </c>
      <c r="L13" s="18">
        <f t="shared" si="1"/>
        <v>94081.161194887129</v>
      </c>
      <c r="M13" s="18">
        <f t="shared" si="1"/>
        <v>43835074.74193956</v>
      </c>
      <c r="N13" s="18">
        <f t="shared" si="1"/>
        <v>6457962.7580604358</v>
      </c>
      <c r="O13" s="18">
        <f t="shared" si="1"/>
        <v>5664449.7780488078</v>
      </c>
      <c r="P13" s="18">
        <f t="shared" si="1"/>
        <v>72850.721880479483</v>
      </c>
      <c r="Q13" s="18">
        <f t="shared" si="1"/>
        <v>1103.1000707137532</v>
      </c>
      <c r="R13" s="18">
        <f t="shared" si="1"/>
        <v>1576631.3318333528</v>
      </c>
      <c r="S13" s="17">
        <f t="shared" si="1"/>
        <v>214270.06816664719</v>
      </c>
      <c r="T13" s="12">
        <f>SUM(B13:S13)</f>
        <v>179117741</v>
      </c>
    </row>
    <row r="14" spans="1:20" x14ac:dyDescent="0.2">
      <c r="A14" s="4" t="s">
        <v>14</v>
      </c>
      <c r="B14" s="10">
        <v>15333003.864958839</v>
      </c>
      <c r="C14" s="10">
        <v>418420.13504116301</v>
      </c>
      <c r="D14" s="10">
        <v>5110848.5551385339</v>
      </c>
      <c r="E14" s="10">
        <v>57040.338013121276</v>
      </c>
      <c r="F14" s="10">
        <v>15016.10684834448</v>
      </c>
      <c r="G14" s="10">
        <v>1705348.7249512975</v>
      </c>
      <c r="H14" s="10">
        <v>97404.275048702417</v>
      </c>
      <c r="I14" s="10">
        <v>28881495.046450157</v>
      </c>
      <c r="J14" s="10">
        <v>3408245.6259821067</v>
      </c>
      <c r="K14" s="10">
        <v>359327.28967461898</v>
      </c>
      <c r="L14" s="10">
        <v>49323.137893119019</v>
      </c>
      <c r="M14" s="10">
        <v>20937748.690119982</v>
      </c>
      <c r="N14" s="10">
        <v>3211884.2098800158</v>
      </c>
      <c r="O14" s="10">
        <v>2629431.7646058751</v>
      </c>
      <c r="P14" s="10">
        <v>32046.635394125005</v>
      </c>
      <c r="Q14" s="10">
        <v>0</v>
      </c>
      <c r="R14" s="10">
        <v>718640.95102578879</v>
      </c>
      <c r="S14" s="11">
        <v>99097.648974211086</v>
      </c>
      <c r="T14" s="12">
        <f t="shared" ref="T14:T15" si="2">SUM(B14:S14)</f>
        <v>83064322.999999985</v>
      </c>
    </row>
    <row r="15" spans="1:20" x14ac:dyDescent="0.2">
      <c r="A15" s="4" t="s">
        <v>15</v>
      </c>
      <c r="B15" s="10">
        <v>20217725.954177946</v>
      </c>
      <c r="C15" s="10">
        <v>534765.04582205892</v>
      </c>
      <c r="D15" s="10">
        <v>6587729.0587325878</v>
      </c>
      <c r="E15" s="10">
        <v>54540.05229527819</v>
      </c>
      <c r="F15" s="10">
        <v>16300.78897213466</v>
      </c>
      <c r="G15" s="10">
        <v>2269052.7277559377</v>
      </c>
      <c r="H15" s="10">
        <v>116990.37224406196</v>
      </c>
      <c r="I15" s="10">
        <v>32292571.179826867</v>
      </c>
      <c r="J15" s="10">
        <v>3342091.9692117707</v>
      </c>
      <c r="K15" s="10">
        <v>383400.22765960067</v>
      </c>
      <c r="L15" s="10">
        <v>44758.023301768102</v>
      </c>
      <c r="M15" s="10">
        <v>22897326.051819578</v>
      </c>
      <c r="N15" s="10">
        <v>3246078.54818042</v>
      </c>
      <c r="O15" s="10">
        <v>3035018.0134429322</v>
      </c>
      <c r="P15" s="10">
        <v>40804.086486354485</v>
      </c>
      <c r="Q15" s="10">
        <v>1103.1000707137532</v>
      </c>
      <c r="R15" s="10">
        <v>857990.3808075639</v>
      </c>
      <c r="S15" s="11">
        <v>115172.41919243611</v>
      </c>
      <c r="T15" s="12">
        <f t="shared" si="2"/>
        <v>96053418</v>
      </c>
    </row>
    <row r="16" spans="1:20" x14ac:dyDescent="0.2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9"/>
      <c r="T16" s="15"/>
    </row>
    <row r="17" spans="1:20" x14ac:dyDescent="0.2">
      <c r="A17" s="8" t="s">
        <v>16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9"/>
      <c r="T17" s="15"/>
    </row>
    <row r="18" spans="1:20" x14ac:dyDescent="0.2">
      <c r="A18" s="4" t="s">
        <v>17</v>
      </c>
      <c r="B18" s="19">
        <v>4.823916718243039E-3</v>
      </c>
      <c r="C18" s="19"/>
      <c r="D18" s="19">
        <v>3.5541462367469634E-3</v>
      </c>
      <c r="E18" s="19"/>
      <c r="F18" s="19"/>
      <c r="G18" s="19"/>
      <c r="H18" s="19"/>
      <c r="I18" s="19">
        <v>5.9006769436848946E-3</v>
      </c>
      <c r="J18" s="19"/>
      <c r="K18" s="19"/>
      <c r="L18" s="19"/>
      <c r="M18" s="19"/>
      <c r="N18" s="19"/>
      <c r="O18" s="19">
        <v>3.8416792968678855E-3</v>
      </c>
      <c r="P18" s="19"/>
      <c r="Q18" s="19"/>
      <c r="R18" s="19"/>
      <c r="S18" s="20"/>
      <c r="T18" s="15"/>
    </row>
    <row r="19" spans="1:20" x14ac:dyDescent="0.2">
      <c r="A19" s="4" t="s">
        <v>18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20">
        <v>0</v>
      </c>
      <c r="T19" s="15"/>
    </row>
    <row r="20" spans="1:20" x14ac:dyDescent="0.2">
      <c r="A20" s="4" t="s">
        <v>19</v>
      </c>
      <c r="B20" s="19">
        <v>4.3250903148290354E-3</v>
      </c>
      <c r="C20" s="19"/>
      <c r="D20" s="19">
        <v>3.4470175465458851E-3</v>
      </c>
      <c r="E20" s="19"/>
      <c r="F20" s="19"/>
      <c r="G20" s="19"/>
      <c r="H20" s="19"/>
      <c r="I20" s="19">
        <v>7.0991241665100541E-3</v>
      </c>
      <c r="J20" s="19"/>
      <c r="K20" s="19"/>
      <c r="L20" s="19"/>
      <c r="M20" s="19"/>
      <c r="N20" s="19"/>
      <c r="O20" s="19">
        <v>4.2092257215107466E-3</v>
      </c>
      <c r="P20" s="19"/>
      <c r="Q20" s="19"/>
      <c r="R20" s="19"/>
      <c r="S20" s="20"/>
      <c r="T20" s="15"/>
    </row>
    <row r="21" spans="1:20" x14ac:dyDescent="0.2">
      <c r="A21" s="4" t="s">
        <v>20</v>
      </c>
      <c r="B21" s="19">
        <v>4.5849466001299704E-3</v>
      </c>
      <c r="C21" s="19"/>
      <c r="D21" s="19">
        <v>3.5287005690030999E-3</v>
      </c>
      <c r="E21" s="19"/>
      <c r="F21" s="19"/>
      <c r="G21" s="19"/>
      <c r="H21" s="19"/>
      <c r="I21" s="19">
        <v>4.7752187620094437E-3</v>
      </c>
      <c r="J21" s="19"/>
      <c r="K21" s="19"/>
      <c r="L21" s="19"/>
      <c r="M21" s="19"/>
      <c r="N21" s="19"/>
      <c r="O21" s="19">
        <v>3.2698954477273696E-3</v>
      </c>
      <c r="P21" s="19"/>
      <c r="Q21" s="19"/>
      <c r="R21" s="19"/>
      <c r="S21" s="20"/>
      <c r="T21" s="15"/>
    </row>
    <row r="22" spans="1:20" x14ac:dyDescent="0.2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9"/>
      <c r="T22" s="15"/>
    </row>
    <row r="23" spans="1:20" x14ac:dyDescent="0.2">
      <c r="A23" s="8" t="s">
        <v>21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9"/>
      <c r="T23" s="15"/>
    </row>
    <row r="24" spans="1:20" x14ac:dyDescent="0.2">
      <c r="A24" s="4" t="s">
        <v>22</v>
      </c>
      <c r="B24" s="19">
        <v>3.1752973826464298E-4</v>
      </c>
      <c r="C24" s="19"/>
      <c r="D24" s="19">
        <v>0</v>
      </c>
      <c r="E24" s="19"/>
      <c r="F24" s="19"/>
      <c r="G24" s="19"/>
      <c r="H24" s="19"/>
      <c r="I24" s="19">
        <v>0</v>
      </c>
      <c r="J24" s="19"/>
      <c r="K24" s="19"/>
      <c r="L24" s="19"/>
      <c r="M24" s="19"/>
      <c r="N24" s="19"/>
      <c r="O24" s="19"/>
      <c r="P24" s="19"/>
      <c r="Q24" s="19"/>
      <c r="R24" s="19"/>
      <c r="S24" s="20"/>
      <c r="T24" s="15"/>
    </row>
    <row r="25" spans="1:20" x14ac:dyDescent="0.2">
      <c r="A25" s="4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2"/>
      <c r="T25" s="15"/>
    </row>
    <row r="26" spans="1:20" x14ac:dyDescent="0.2">
      <c r="A26" s="4" t="s">
        <v>23</v>
      </c>
      <c r="B26" s="19">
        <v>0.52346101916480192</v>
      </c>
      <c r="C26" s="19">
        <v>0.80257599492172704</v>
      </c>
      <c r="D26" s="19">
        <v>0.81013421611522873</v>
      </c>
      <c r="E26" s="19">
        <v>0.65277573499370833</v>
      </c>
      <c r="F26" s="19">
        <v>0.91636228564353372</v>
      </c>
      <c r="G26" s="19">
        <v>0.90199359646388799</v>
      </c>
      <c r="H26" s="19">
        <v>0.93056161936892234</v>
      </c>
      <c r="I26" s="19">
        <v>0.73195368829935192</v>
      </c>
      <c r="J26" s="19">
        <v>0.69160738637526531</v>
      </c>
      <c r="K26" s="19">
        <v>0.68608476500125037</v>
      </c>
      <c r="L26" s="19">
        <v>0.79491715416681252</v>
      </c>
      <c r="M26" s="19">
        <v>0.76120803900658918</v>
      </c>
      <c r="N26" s="19">
        <v>0.71805454164943261</v>
      </c>
      <c r="O26" s="19">
        <v>0.640088048955334</v>
      </c>
      <c r="P26" s="19">
        <v>0.64720782280867106</v>
      </c>
      <c r="Q26" s="19"/>
      <c r="R26" s="19">
        <v>0.73837994756218694</v>
      </c>
      <c r="S26" s="20">
        <v>0.69363449185663739</v>
      </c>
      <c r="T26" s="15"/>
    </row>
    <row r="27" spans="1:20" x14ac:dyDescent="0.2">
      <c r="A27" s="4" t="s">
        <v>24</v>
      </c>
      <c r="B27" s="19">
        <v>0.11593031195388703</v>
      </c>
      <c r="C27" s="19">
        <v>9.1066949247985571E-2</v>
      </c>
      <c r="D27" s="19">
        <v>8.9592168396818828E-2</v>
      </c>
      <c r="E27" s="19">
        <v>0.13384321223709369</v>
      </c>
      <c r="F27" s="19">
        <v>8.3637714356466289E-2</v>
      </c>
      <c r="G27" s="19">
        <v>7.969739041736322E-2</v>
      </c>
      <c r="H27" s="19">
        <v>6.9071244294502884E-2</v>
      </c>
      <c r="I27" s="19">
        <v>0.1367015809492024</v>
      </c>
      <c r="J27" s="19">
        <v>0.14885722725149086</v>
      </c>
      <c r="K27" s="19">
        <v>0.14544335212297274</v>
      </c>
      <c r="L27" s="19">
        <v>0.12029285038708096</v>
      </c>
      <c r="M27" s="19">
        <v>0.12787929390670655</v>
      </c>
      <c r="N27" s="19">
        <v>0.14050953657669771</v>
      </c>
      <c r="O27" s="19">
        <v>0.13563480647573362</v>
      </c>
      <c r="P27" s="19">
        <v>0.17194863336475025</v>
      </c>
      <c r="Q27" s="19"/>
      <c r="R27" s="19">
        <v>0.14368097093432328</v>
      </c>
      <c r="S27" s="20">
        <v>0.15000801390721127</v>
      </c>
      <c r="T27" s="15"/>
    </row>
    <row r="28" spans="1:20" x14ac:dyDescent="0.2">
      <c r="A28" s="4" t="s">
        <v>25</v>
      </c>
      <c r="B28" s="19">
        <v>0.17314688187837454</v>
      </c>
      <c r="C28" s="19">
        <v>7.888933255521087E-2</v>
      </c>
      <c r="D28" s="19">
        <v>9.2382452231197343E-2</v>
      </c>
      <c r="E28" s="19">
        <v>0.20298736742331391</v>
      </c>
      <c r="F28" s="19">
        <v>0</v>
      </c>
      <c r="G28" s="19">
        <v>1.5746465304734648E-2</v>
      </c>
      <c r="H28" s="19">
        <v>3.6713633657471721E-4</v>
      </c>
      <c r="I28" s="19">
        <v>0.11792587250132319</v>
      </c>
      <c r="J28" s="19">
        <v>0.14258829379643426</v>
      </c>
      <c r="K28" s="19">
        <v>0.14083572211854786</v>
      </c>
      <c r="L28" s="19">
        <v>8.2653168459032478E-2</v>
      </c>
      <c r="M28" s="19">
        <v>9.727389371754204E-2</v>
      </c>
      <c r="N28" s="19">
        <v>0.12411089816793799</v>
      </c>
      <c r="O28" s="19">
        <v>0.16774927011766783</v>
      </c>
      <c r="P28" s="19">
        <v>0.1772796889726673</v>
      </c>
      <c r="Q28" s="19"/>
      <c r="R28" s="19">
        <v>9.2761094481763492E-2</v>
      </c>
      <c r="S28" s="20">
        <v>0.14813399252857265</v>
      </c>
      <c r="T28" s="15"/>
    </row>
    <row r="29" spans="1:20" x14ac:dyDescent="0.2">
      <c r="A29" s="4" t="s">
        <v>26</v>
      </c>
      <c r="B29" s="19">
        <v>0.14023244503404333</v>
      </c>
      <c r="C29" s="19">
        <v>2.7291621873432235E-2</v>
      </c>
      <c r="D29" s="19">
        <v>7.0715743342730864E-3</v>
      </c>
      <c r="E29" s="19">
        <v>1.0393685345884201E-2</v>
      </c>
      <c r="F29" s="19">
        <v>0</v>
      </c>
      <c r="G29" s="19">
        <v>2.5625478140141105E-3</v>
      </c>
      <c r="H29" s="19">
        <v>0</v>
      </c>
      <c r="I29" s="19">
        <v>1.2831872012342142E-2</v>
      </c>
      <c r="J29" s="19">
        <v>1.69470925768096E-2</v>
      </c>
      <c r="K29" s="19">
        <v>2.7636160757228877E-2</v>
      </c>
      <c r="L29" s="19">
        <v>2.1368269870739483E-3</v>
      </c>
      <c r="M29" s="19">
        <v>1.3563056977638582E-2</v>
      </c>
      <c r="N29" s="19">
        <v>1.732502360593172E-2</v>
      </c>
      <c r="O29" s="19">
        <v>5.6175362733480685E-2</v>
      </c>
      <c r="P29" s="19">
        <v>3.5638548539114034E-3</v>
      </c>
      <c r="Q29" s="19"/>
      <c r="R29" s="19">
        <v>2.5177987021726432E-2</v>
      </c>
      <c r="S29" s="20">
        <v>8.2235017075786895E-3</v>
      </c>
      <c r="T29" s="15"/>
    </row>
    <row r="30" spans="1:20" x14ac:dyDescent="0.2">
      <c r="A30" s="4" t="s">
        <v>27</v>
      </c>
      <c r="B30" s="23">
        <v>4.7229341968893009E-2</v>
      </c>
      <c r="C30" s="23">
        <v>1.7610140164429566E-4</v>
      </c>
      <c r="D30" s="23">
        <v>8.1958892248205136E-4</v>
      </c>
      <c r="E30" s="23">
        <v>0</v>
      </c>
      <c r="F30" s="23">
        <v>0</v>
      </c>
      <c r="G30" s="23">
        <v>0</v>
      </c>
      <c r="H30" s="23">
        <v>0</v>
      </c>
      <c r="I30" s="23">
        <v>5.8698623778032435E-4</v>
      </c>
      <c r="J30" s="23">
        <v>0</v>
      </c>
      <c r="K30" s="23">
        <v>0</v>
      </c>
      <c r="L30" s="23">
        <v>0</v>
      </c>
      <c r="M30" s="23">
        <v>7.5716391523727045E-5</v>
      </c>
      <c r="N30" s="23">
        <v>0</v>
      </c>
      <c r="O30" s="23">
        <v>3.5251171778385721E-4</v>
      </c>
      <c r="P30" s="23">
        <v>0</v>
      </c>
      <c r="Q30" s="23"/>
      <c r="R30" s="23">
        <v>0</v>
      </c>
      <c r="S30" s="24">
        <v>0</v>
      </c>
      <c r="T30" s="15"/>
    </row>
    <row r="31" spans="1:20" x14ac:dyDescent="0.2">
      <c r="A31" s="4"/>
      <c r="B31" s="25">
        <f>SUM(B26:B30)</f>
        <v>0.99999999999999989</v>
      </c>
      <c r="C31" s="25">
        <f t="shared" ref="C31:S31" si="3">SUM(C26:C30)</f>
        <v>1</v>
      </c>
      <c r="D31" s="25">
        <f t="shared" si="3"/>
        <v>1</v>
      </c>
      <c r="E31" s="25">
        <f t="shared" si="3"/>
        <v>1.0000000000000002</v>
      </c>
      <c r="F31" s="25">
        <f t="shared" si="3"/>
        <v>1</v>
      </c>
      <c r="G31" s="25">
        <f t="shared" si="3"/>
        <v>1</v>
      </c>
      <c r="H31" s="25">
        <f t="shared" si="3"/>
        <v>0.99999999999999989</v>
      </c>
      <c r="I31" s="25">
        <f t="shared" si="3"/>
        <v>1</v>
      </c>
      <c r="J31" s="25">
        <f t="shared" si="3"/>
        <v>1</v>
      </c>
      <c r="K31" s="25">
        <f t="shared" si="3"/>
        <v>0.99999999999999989</v>
      </c>
      <c r="L31" s="25">
        <f t="shared" si="3"/>
        <v>0.99999999999999989</v>
      </c>
      <c r="M31" s="25">
        <f t="shared" si="3"/>
        <v>1.0000000000000002</v>
      </c>
      <c r="N31" s="25">
        <f t="shared" si="3"/>
        <v>1</v>
      </c>
      <c r="O31" s="25">
        <f t="shared" si="3"/>
        <v>0.99999999999999989</v>
      </c>
      <c r="P31" s="25">
        <f t="shared" si="3"/>
        <v>1</v>
      </c>
      <c r="Q31" s="25">
        <f t="shared" si="3"/>
        <v>0</v>
      </c>
      <c r="R31" s="25">
        <f t="shared" si="3"/>
        <v>1.0000000000000002</v>
      </c>
      <c r="S31" s="26">
        <f t="shared" si="3"/>
        <v>1</v>
      </c>
      <c r="T31" s="15"/>
    </row>
    <row r="32" spans="1:20" x14ac:dyDescent="0.2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9"/>
      <c r="T32" s="15"/>
    </row>
    <row r="33" spans="1:20" x14ac:dyDescent="0.2">
      <c r="A33" s="4" t="s">
        <v>28</v>
      </c>
      <c r="B33" s="19">
        <v>3.3769168688126751E-4</v>
      </c>
      <c r="C33" s="19"/>
      <c r="D33" s="19">
        <v>0</v>
      </c>
      <c r="E33" s="19"/>
      <c r="F33" s="19"/>
      <c r="G33" s="19"/>
      <c r="H33" s="19"/>
      <c r="I33" s="19">
        <v>0</v>
      </c>
      <c r="J33" s="19"/>
      <c r="K33" s="19"/>
      <c r="L33" s="19"/>
      <c r="M33" s="19"/>
      <c r="N33" s="19"/>
      <c r="O33" s="19"/>
      <c r="P33" s="19"/>
      <c r="Q33" s="19"/>
      <c r="R33" s="19"/>
      <c r="S33" s="20"/>
      <c r="T33" s="15"/>
    </row>
    <row r="34" spans="1:20" x14ac:dyDescent="0.2">
      <c r="A34" s="4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2"/>
      <c r="T34" s="15"/>
    </row>
    <row r="35" spans="1:20" x14ac:dyDescent="0.2">
      <c r="A35" s="4" t="s">
        <v>29</v>
      </c>
      <c r="B35" s="19">
        <v>0.60711114142831779</v>
      </c>
      <c r="C35" s="19">
        <v>0.82265467145041204</v>
      </c>
      <c r="D35" s="19">
        <v>0.92831281510335706</v>
      </c>
      <c r="E35" s="19">
        <v>0.86197178287158804</v>
      </c>
      <c r="F35" s="19">
        <v>0.98917712691771265</v>
      </c>
      <c r="G35" s="19">
        <v>0.95507473171715207</v>
      </c>
      <c r="H35" s="19">
        <v>0.95407631560664197</v>
      </c>
      <c r="I35" s="19">
        <v>0.87103158383806223</v>
      </c>
      <c r="J35" s="19">
        <v>0.87649302222147218</v>
      </c>
      <c r="K35" s="19">
        <v>0.83288737533446855</v>
      </c>
      <c r="L35" s="19">
        <v>0.91880975320536573</v>
      </c>
      <c r="M35" s="19">
        <v>0.89172518229852749</v>
      </c>
      <c r="N35" s="19">
        <v>0.8797948123623639</v>
      </c>
      <c r="O35" s="19">
        <v>0.7414618417388501</v>
      </c>
      <c r="P35" s="19">
        <v>0.70444752793398091</v>
      </c>
      <c r="Q35" s="19">
        <v>1</v>
      </c>
      <c r="R35" s="19">
        <v>0.84458071888381481</v>
      </c>
      <c r="S35" s="20">
        <v>0.80520219467587884</v>
      </c>
      <c r="T35" s="15"/>
    </row>
    <row r="36" spans="1:20" x14ac:dyDescent="0.2">
      <c r="A36" s="4" t="s">
        <v>30</v>
      </c>
      <c r="B36" s="19">
        <v>0.11982223408138731</v>
      </c>
      <c r="C36" s="19">
        <v>8.5626483716570792E-2</v>
      </c>
      <c r="D36" s="19">
        <v>4.4025739549094944E-2</v>
      </c>
      <c r="E36" s="19">
        <v>7.1789703822635192E-2</v>
      </c>
      <c r="F36" s="19">
        <v>1.0822873082287307E-2</v>
      </c>
      <c r="G36" s="19">
        <v>4.0538550351173708E-2</v>
      </c>
      <c r="H36" s="19">
        <v>4.3059726264271535E-2</v>
      </c>
      <c r="I36" s="19">
        <v>0.10501790342324577</v>
      </c>
      <c r="J36" s="19">
        <v>0.10493845238958016</v>
      </c>
      <c r="K36" s="19">
        <v>0.1281122945407791</v>
      </c>
      <c r="L36" s="19">
        <v>7.7262284147335658E-2</v>
      </c>
      <c r="M36" s="19">
        <v>8.9470047883824011E-2</v>
      </c>
      <c r="N36" s="19">
        <v>9.9996026224903597E-2</v>
      </c>
      <c r="O36" s="19">
        <v>0.10653860121388589</v>
      </c>
      <c r="P36" s="19">
        <v>0.13315806129652621</v>
      </c>
      <c r="Q36" s="19">
        <v>0</v>
      </c>
      <c r="R36" s="19">
        <v>7.6437489748917967E-2</v>
      </c>
      <c r="S36" s="20">
        <v>9.2074781548465767E-2</v>
      </c>
      <c r="T36" s="15"/>
    </row>
    <row r="37" spans="1:20" x14ac:dyDescent="0.2">
      <c r="A37" s="4" t="s">
        <v>31</v>
      </c>
      <c r="B37" s="19">
        <v>0.14845656904792906</v>
      </c>
      <c r="C37" s="19">
        <v>7.2865560873673782E-2</v>
      </c>
      <c r="D37" s="19">
        <v>2.1521545519277104E-2</v>
      </c>
      <c r="E37" s="19">
        <v>5.1327161548184334E-2</v>
      </c>
      <c r="F37" s="19">
        <v>0</v>
      </c>
      <c r="G37" s="19">
        <v>2.9628066174073164E-3</v>
      </c>
      <c r="H37" s="19">
        <v>2.8639581290865438E-3</v>
      </c>
      <c r="I37" s="19">
        <v>2.1437156962658428E-2</v>
      </c>
      <c r="J37" s="19">
        <v>1.8568525388947744E-2</v>
      </c>
      <c r="K37" s="19">
        <v>3.8963408277443802E-2</v>
      </c>
      <c r="L37" s="19">
        <v>3.9279626472985994E-3</v>
      </c>
      <c r="M37" s="19">
        <v>1.7861007958698261E-2</v>
      </c>
      <c r="N37" s="19">
        <v>2.0202119279650144E-2</v>
      </c>
      <c r="O37" s="19">
        <v>0.12378639907110205</v>
      </c>
      <c r="P37" s="19">
        <v>0.15618685946590713</v>
      </c>
      <c r="Q37" s="19">
        <v>0</v>
      </c>
      <c r="R37" s="19">
        <v>5.9799898878582447E-2</v>
      </c>
      <c r="S37" s="20">
        <v>9.7835805730542583E-2</v>
      </c>
      <c r="T37" s="15"/>
    </row>
    <row r="38" spans="1:20" x14ac:dyDescent="0.2">
      <c r="A38" s="4" t="s">
        <v>32</v>
      </c>
      <c r="B38" s="19">
        <v>9.4955648671527698E-2</v>
      </c>
      <c r="C38" s="19">
        <v>1.8349300492459458E-2</v>
      </c>
      <c r="D38" s="19">
        <v>5.4142114231924884E-3</v>
      </c>
      <c r="E38" s="19">
        <v>1.491135175759232E-2</v>
      </c>
      <c r="F38" s="19">
        <v>0</v>
      </c>
      <c r="G38" s="19">
        <v>1.3093211061774757E-3</v>
      </c>
      <c r="H38" s="19">
        <v>0</v>
      </c>
      <c r="I38" s="19">
        <v>1.8904768417037595E-3</v>
      </c>
      <c r="J38" s="19">
        <v>0</v>
      </c>
      <c r="K38" s="19">
        <v>3.6921847308614528E-5</v>
      </c>
      <c r="L38" s="19">
        <v>0</v>
      </c>
      <c r="M38" s="19">
        <v>9.4175872583564203E-4</v>
      </c>
      <c r="N38" s="19">
        <v>7.042133082230987E-6</v>
      </c>
      <c r="O38" s="19">
        <v>2.7441247693633042E-2</v>
      </c>
      <c r="P38" s="19">
        <v>6.2075513035857741E-3</v>
      </c>
      <c r="Q38" s="19">
        <v>0</v>
      </c>
      <c r="R38" s="19">
        <v>1.8944677367101922E-2</v>
      </c>
      <c r="S38" s="20">
        <v>4.8872180451127829E-3</v>
      </c>
      <c r="T38" s="15"/>
    </row>
    <row r="39" spans="1:20" x14ac:dyDescent="0.2">
      <c r="A39" s="4" t="s">
        <v>33</v>
      </c>
      <c r="B39" s="23">
        <v>2.9654406770838013E-2</v>
      </c>
      <c r="C39" s="23">
        <v>5.0398346688383037E-4</v>
      </c>
      <c r="D39" s="23">
        <v>7.2568840507824801E-4</v>
      </c>
      <c r="E39" s="23">
        <v>0</v>
      </c>
      <c r="F39" s="23">
        <v>0</v>
      </c>
      <c r="G39" s="23">
        <v>1.145902080895174E-4</v>
      </c>
      <c r="H39" s="23">
        <v>0</v>
      </c>
      <c r="I39" s="23">
        <v>6.2287893432973337E-4</v>
      </c>
      <c r="J39" s="23">
        <v>0</v>
      </c>
      <c r="K39" s="23">
        <v>0</v>
      </c>
      <c r="L39" s="23">
        <v>0</v>
      </c>
      <c r="M39" s="23">
        <v>2.0031331148129729E-6</v>
      </c>
      <c r="N39" s="23">
        <v>0</v>
      </c>
      <c r="O39" s="23">
        <v>7.7191028252893428E-4</v>
      </c>
      <c r="P39" s="23">
        <v>0</v>
      </c>
      <c r="Q39" s="23">
        <v>0</v>
      </c>
      <c r="R39" s="23">
        <v>2.3721512158291616E-4</v>
      </c>
      <c r="S39" s="24">
        <v>0</v>
      </c>
      <c r="T39" s="15"/>
    </row>
    <row r="40" spans="1:20" x14ac:dyDescent="0.2">
      <c r="A40" s="4"/>
      <c r="B40" s="25">
        <f>SUM(B35:B39)</f>
        <v>0.99999999999999989</v>
      </c>
      <c r="C40" s="25">
        <f t="shared" ref="C40:S40" si="4">SUM(C35:C39)</f>
        <v>0.99999999999999989</v>
      </c>
      <c r="D40" s="25">
        <f t="shared" si="4"/>
        <v>0.99999999999999989</v>
      </c>
      <c r="E40" s="25">
        <f t="shared" si="4"/>
        <v>0.99999999999999978</v>
      </c>
      <c r="F40" s="25">
        <f t="shared" si="4"/>
        <v>1</v>
      </c>
      <c r="G40" s="25">
        <f t="shared" si="4"/>
        <v>1</v>
      </c>
      <c r="H40" s="25">
        <f t="shared" si="4"/>
        <v>1</v>
      </c>
      <c r="I40" s="25">
        <f t="shared" si="4"/>
        <v>1</v>
      </c>
      <c r="J40" s="25">
        <f t="shared" si="4"/>
        <v>1.0000000000000002</v>
      </c>
      <c r="K40" s="25">
        <f t="shared" si="4"/>
        <v>1</v>
      </c>
      <c r="L40" s="25">
        <f t="shared" si="4"/>
        <v>1</v>
      </c>
      <c r="M40" s="25">
        <f t="shared" si="4"/>
        <v>1.0000000000000002</v>
      </c>
      <c r="N40" s="25">
        <f t="shared" si="4"/>
        <v>0.99999999999999978</v>
      </c>
      <c r="O40" s="25">
        <f t="shared" si="4"/>
        <v>1</v>
      </c>
      <c r="P40" s="25">
        <f t="shared" si="4"/>
        <v>1</v>
      </c>
      <c r="Q40" s="25">
        <f t="shared" si="4"/>
        <v>1</v>
      </c>
      <c r="R40" s="25">
        <f t="shared" si="4"/>
        <v>1</v>
      </c>
      <c r="S40" s="26">
        <f t="shared" si="4"/>
        <v>1</v>
      </c>
      <c r="T40" s="15"/>
    </row>
    <row r="41" spans="1:20" x14ac:dyDescent="0.2">
      <c r="A41" s="4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6"/>
      <c r="T41" s="15"/>
    </row>
    <row r="42" spans="1:20" x14ac:dyDescent="0.2">
      <c r="A42" s="27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6"/>
      <c r="T42" s="15"/>
    </row>
    <row r="43" spans="1:20" x14ac:dyDescent="0.2">
      <c r="A43" s="4" t="s">
        <v>19</v>
      </c>
      <c r="B43" s="19">
        <v>0.26575060130499517</v>
      </c>
      <c r="C43" s="228">
        <f>B43</f>
        <v>0.26575060130499517</v>
      </c>
      <c r="D43" s="19">
        <v>0.25026393618421916</v>
      </c>
      <c r="E43" s="234">
        <f>D43</f>
        <v>0.25026393618421916</v>
      </c>
      <c r="F43" s="240">
        <f>D43</f>
        <v>0.25026393618421916</v>
      </c>
      <c r="G43" s="246">
        <f>D43</f>
        <v>0.25026393618421916</v>
      </c>
      <c r="H43" s="252">
        <f>D43</f>
        <v>0.25026393618421916</v>
      </c>
      <c r="I43" s="19">
        <v>0.29120703799549591</v>
      </c>
      <c r="J43" s="258">
        <f>I43</f>
        <v>0.29120703799549591</v>
      </c>
      <c r="K43" s="264">
        <f>I43</f>
        <v>0.29120703799549591</v>
      </c>
      <c r="L43" s="270">
        <f>I43</f>
        <v>0.29120703799549591</v>
      </c>
      <c r="M43" s="276">
        <f>I43</f>
        <v>0.29120703799549591</v>
      </c>
      <c r="N43" s="282">
        <f>I43</f>
        <v>0.29120703799549591</v>
      </c>
      <c r="O43" s="19">
        <v>0.2648013246758037</v>
      </c>
      <c r="P43" s="288">
        <f>O43</f>
        <v>0.2648013246758037</v>
      </c>
      <c r="Q43" s="294">
        <f>O43</f>
        <v>0.2648013246758037</v>
      </c>
      <c r="R43" s="300">
        <f>O43</f>
        <v>0.2648013246758037</v>
      </c>
      <c r="S43" s="306">
        <f>O43</f>
        <v>0.2648013246758037</v>
      </c>
      <c r="T43" s="15"/>
    </row>
    <row r="44" spans="1:20" x14ac:dyDescent="0.2">
      <c r="A44" s="4" t="s">
        <v>246</v>
      </c>
      <c r="B44" s="19">
        <v>0.42784850309472755</v>
      </c>
      <c r="C44" s="229">
        <f>B44</f>
        <v>0.42784850309472755</v>
      </c>
      <c r="D44" s="19">
        <v>0.44014880855546668</v>
      </c>
      <c r="E44" s="235">
        <f>D44</f>
        <v>0.44014880855546668</v>
      </c>
      <c r="F44" s="241">
        <f>D44</f>
        <v>0.44014880855546668</v>
      </c>
      <c r="G44" s="247">
        <f>D44</f>
        <v>0.44014880855546668</v>
      </c>
      <c r="H44" s="253">
        <f>D44</f>
        <v>0.44014880855546668</v>
      </c>
      <c r="I44" s="19">
        <v>0.45318516807177961</v>
      </c>
      <c r="J44" s="259">
        <f>I44</f>
        <v>0.45318516807177961</v>
      </c>
      <c r="K44" s="265">
        <f>I44</f>
        <v>0.45318516807177961</v>
      </c>
      <c r="L44" s="271">
        <f>I44</f>
        <v>0.45318516807177961</v>
      </c>
      <c r="M44" s="277">
        <f>I44</f>
        <v>0.45318516807177961</v>
      </c>
      <c r="N44" s="283">
        <f>I44</f>
        <v>0.45318516807177961</v>
      </c>
      <c r="O44" s="19">
        <v>0.45916126988997619</v>
      </c>
      <c r="P44" s="289">
        <f>O44</f>
        <v>0.45916126988997619</v>
      </c>
      <c r="Q44" s="295">
        <f>O44</f>
        <v>0.45916126988997619</v>
      </c>
      <c r="R44" s="301">
        <f>O44</f>
        <v>0.45916126988997619</v>
      </c>
      <c r="S44" s="307">
        <f>O44</f>
        <v>0.45916126988997619</v>
      </c>
      <c r="T44" s="15"/>
    </row>
    <row r="45" spans="1:20" x14ac:dyDescent="0.2">
      <c r="A45" s="4" t="s">
        <v>35</v>
      </c>
      <c r="B45" s="23">
        <v>0.30640089560027722</v>
      </c>
      <c r="C45" s="230">
        <f>B45</f>
        <v>0.30640089560027722</v>
      </c>
      <c r="D45" s="23">
        <v>0.30958725526031428</v>
      </c>
      <c r="E45" s="236">
        <f>D45</f>
        <v>0.30958725526031428</v>
      </c>
      <c r="F45" s="242">
        <f>D45</f>
        <v>0.30958725526031428</v>
      </c>
      <c r="G45" s="248">
        <f>D45</f>
        <v>0.30958725526031428</v>
      </c>
      <c r="H45" s="254">
        <f>D45</f>
        <v>0.30958725526031428</v>
      </c>
      <c r="I45" s="23">
        <v>0.25560779393272443</v>
      </c>
      <c r="J45" s="260">
        <f>I45</f>
        <v>0.25560779393272443</v>
      </c>
      <c r="K45" s="266">
        <f>I45</f>
        <v>0.25560779393272443</v>
      </c>
      <c r="L45" s="272">
        <f>I45</f>
        <v>0.25560779393272443</v>
      </c>
      <c r="M45" s="278">
        <f>I45</f>
        <v>0.25560779393272443</v>
      </c>
      <c r="N45" s="284">
        <f>I45</f>
        <v>0.25560779393272443</v>
      </c>
      <c r="O45" s="23">
        <v>0.27603740543422017</v>
      </c>
      <c r="P45" s="290">
        <f>O45</f>
        <v>0.27603740543422017</v>
      </c>
      <c r="Q45" s="296">
        <f>O45</f>
        <v>0.27603740543422017</v>
      </c>
      <c r="R45" s="302">
        <f>O45</f>
        <v>0.27603740543422017</v>
      </c>
      <c r="S45" s="308">
        <f>O45</f>
        <v>0.27603740543422017</v>
      </c>
      <c r="T45" s="15"/>
    </row>
    <row r="46" spans="1:20" x14ac:dyDescent="0.2">
      <c r="A46" s="4" t="s">
        <v>36</v>
      </c>
      <c r="B46" s="28">
        <f t="shared" ref="B46:S46" si="5">SUM(B43:B45)</f>
        <v>1</v>
      </c>
      <c r="C46" s="28">
        <f t="shared" si="5"/>
        <v>1</v>
      </c>
      <c r="D46" s="28">
        <f t="shared" si="5"/>
        <v>1</v>
      </c>
      <c r="E46" s="28">
        <f t="shared" si="5"/>
        <v>1</v>
      </c>
      <c r="F46" s="28">
        <f t="shared" si="5"/>
        <v>1</v>
      </c>
      <c r="G46" s="28">
        <f t="shared" si="5"/>
        <v>1</v>
      </c>
      <c r="H46" s="28">
        <f t="shared" si="5"/>
        <v>1</v>
      </c>
      <c r="I46" s="28">
        <f t="shared" si="5"/>
        <v>1</v>
      </c>
      <c r="J46" s="28">
        <f t="shared" si="5"/>
        <v>1</v>
      </c>
      <c r="K46" s="28">
        <f t="shared" si="5"/>
        <v>1</v>
      </c>
      <c r="L46" s="28">
        <f t="shared" si="5"/>
        <v>1</v>
      </c>
      <c r="M46" s="28">
        <f t="shared" si="5"/>
        <v>1</v>
      </c>
      <c r="N46" s="28">
        <f t="shared" si="5"/>
        <v>1</v>
      </c>
      <c r="O46" s="28">
        <f t="shared" si="5"/>
        <v>1</v>
      </c>
      <c r="P46" s="28">
        <f t="shared" si="5"/>
        <v>1</v>
      </c>
      <c r="Q46" s="28">
        <f t="shared" si="5"/>
        <v>1</v>
      </c>
      <c r="R46" s="28">
        <f t="shared" si="5"/>
        <v>1</v>
      </c>
      <c r="S46" s="26">
        <f t="shared" si="5"/>
        <v>1</v>
      </c>
      <c r="T46" s="15"/>
    </row>
    <row r="47" spans="1:20" x14ac:dyDescent="0.2">
      <c r="A47" s="4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26"/>
      <c r="T47" s="15"/>
    </row>
    <row r="48" spans="1:20" x14ac:dyDescent="0.2">
      <c r="A48" s="4" t="s">
        <v>37</v>
      </c>
      <c r="B48" s="19">
        <v>0.26581973892536431</v>
      </c>
      <c r="C48" s="231">
        <f>B48</f>
        <v>0.26581973892536431</v>
      </c>
      <c r="D48" s="19">
        <v>0.25769251197840454</v>
      </c>
      <c r="E48" s="237">
        <f>D48</f>
        <v>0.25769251197840454</v>
      </c>
      <c r="F48" s="243">
        <f>D48</f>
        <v>0.25769251197840454</v>
      </c>
      <c r="G48" s="249">
        <f>D48</f>
        <v>0.25769251197840454</v>
      </c>
      <c r="H48" s="255">
        <f>D48</f>
        <v>0.25769251197840454</v>
      </c>
      <c r="I48" s="19">
        <v>0.26290883580180857</v>
      </c>
      <c r="J48" s="261">
        <f>I48</f>
        <v>0.26290883580180857</v>
      </c>
      <c r="K48" s="267">
        <f>I48</f>
        <v>0.26290883580180857</v>
      </c>
      <c r="L48" s="273">
        <f>I48</f>
        <v>0.26290883580180857</v>
      </c>
      <c r="M48" s="279">
        <f>I48</f>
        <v>0.26290883580180857</v>
      </c>
      <c r="N48" s="285">
        <f>I48</f>
        <v>0.26290883580180857</v>
      </c>
      <c r="O48" s="19">
        <v>0.23069415795108777</v>
      </c>
      <c r="P48" s="291">
        <f>O48</f>
        <v>0.23069415795108777</v>
      </c>
      <c r="Q48" s="297">
        <f>O48</f>
        <v>0.23069415795108777</v>
      </c>
      <c r="R48" s="303">
        <f>O48</f>
        <v>0.23069415795108777</v>
      </c>
      <c r="S48" s="309">
        <f>O48</f>
        <v>0.23069415795108777</v>
      </c>
      <c r="T48" s="15"/>
    </row>
    <row r="49" spans="1:20" x14ac:dyDescent="0.2">
      <c r="A49" s="4" t="s">
        <v>247</v>
      </c>
      <c r="B49" s="19">
        <v>0.39215986932571056</v>
      </c>
      <c r="C49" s="232">
        <f>B49</f>
        <v>0.39215986932571056</v>
      </c>
      <c r="D49" s="19">
        <v>0.3984101556383815</v>
      </c>
      <c r="E49" s="238">
        <f>D49</f>
        <v>0.3984101556383815</v>
      </c>
      <c r="F49" s="244">
        <f>D49</f>
        <v>0.3984101556383815</v>
      </c>
      <c r="G49" s="250">
        <f>D49</f>
        <v>0.3984101556383815</v>
      </c>
      <c r="H49" s="256">
        <f>D49</f>
        <v>0.3984101556383815</v>
      </c>
      <c r="I49" s="19">
        <v>0.39921397770108613</v>
      </c>
      <c r="J49" s="262">
        <f>I49</f>
        <v>0.39921397770108613</v>
      </c>
      <c r="K49" s="268">
        <f>I49</f>
        <v>0.39921397770108613</v>
      </c>
      <c r="L49" s="274">
        <f>I49</f>
        <v>0.39921397770108613</v>
      </c>
      <c r="M49" s="280">
        <f>I49</f>
        <v>0.39921397770108613</v>
      </c>
      <c r="N49" s="286">
        <f>I49</f>
        <v>0.39921397770108613</v>
      </c>
      <c r="O49" s="19">
        <v>0.39846885991490993</v>
      </c>
      <c r="P49" s="292">
        <f>O49</f>
        <v>0.39846885991490993</v>
      </c>
      <c r="Q49" s="298">
        <f>O49</f>
        <v>0.39846885991490993</v>
      </c>
      <c r="R49" s="304">
        <f>O49</f>
        <v>0.39846885991490993</v>
      </c>
      <c r="S49" s="310">
        <f>O49</f>
        <v>0.39846885991490993</v>
      </c>
      <c r="T49" s="15"/>
    </row>
    <row r="50" spans="1:20" x14ac:dyDescent="0.2">
      <c r="A50" s="4" t="s">
        <v>38</v>
      </c>
      <c r="B50" s="23">
        <v>0.34202039174892507</v>
      </c>
      <c r="C50" s="233">
        <f>B50</f>
        <v>0.34202039174892507</v>
      </c>
      <c r="D50" s="23">
        <v>0.34389733238321407</v>
      </c>
      <c r="E50" s="239">
        <f>D50</f>
        <v>0.34389733238321407</v>
      </c>
      <c r="F50" s="245">
        <f>D50</f>
        <v>0.34389733238321407</v>
      </c>
      <c r="G50" s="251">
        <f>D50</f>
        <v>0.34389733238321407</v>
      </c>
      <c r="H50" s="257">
        <f>D50</f>
        <v>0.34389733238321407</v>
      </c>
      <c r="I50" s="23">
        <v>0.33787718649710524</v>
      </c>
      <c r="J50" s="263">
        <f>I50</f>
        <v>0.33787718649710524</v>
      </c>
      <c r="K50" s="269">
        <f>I50</f>
        <v>0.33787718649710524</v>
      </c>
      <c r="L50" s="275">
        <f>I50</f>
        <v>0.33787718649710524</v>
      </c>
      <c r="M50" s="281">
        <f>I50</f>
        <v>0.33787718649710524</v>
      </c>
      <c r="N50" s="287">
        <f>I50</f>
        <v>0.33787718649710524</v>
      </c>
      <c r="O50" s="23">
        <v>0.37083698213400224</v>
      </c>
      <c r="P50" s="293">
        <f>O50</f>
        <v>0.37083698213400224</v>
      </c>
      <c r="Q50" s="299">
        <f>O50</f>
        <v>0.37083698213400224</v>
      </c>
      <c r="R50" s="305">
        <f>O50</f>
        <v>0.37083698213400224</v>
      </c>
      <c r="S50" s="311">
        <f>O50</f>
        <v>0.37083698213400224</v>
      </c>
      <c r="T50" s="15"/>
    </row>
    <row r="51" spans="1:20" x14ac:dyDescent="0.2">
      <c r="A51" s="4" t="s">
        <v>39</v>
      </c>
      <c r="B51" s="28">
        <f t="shared" ref="B51:S51" si="6">SUM(B48:B50)</f>
        <v>1</v>
      </c>
      <c r="C51" s="28">
        <f t="shared" si="6"/>
        <v>1</v>
      </c>
      <c r="D51" s="28">
        <f t="shared" si="6"/>
        <v>1</v>
      </c>
      <c r="E51" s="28">
        <f t="shared" si="6"/>
        <v>1</v>
      </c>
      <c r="F51" s="28">
        <f t="shared" si="6"/>
        <v>1</v>
      </c>
      <c r="G51" s="28">
        <f t="shared" si="6"/>
        <v>1</v>
      </c>
      <c r="H51" s="28">
        <f t="shared" si="6"/>
        <v>1</v>
      </c>
      <c r="I51" s="28">
        <f t="shared" si="6"/>
        <v>1</v>
      </c>
      <c r="J51" s="28">
        <f t="shared" si="6"/>
        <v>1</v>
      </c>
      <c r="K51" s="28">
        <f t="shared" si="6"/>
        <v>1</v>
      </c>
      <c r="L51" s="28">
        <f t="shared" si="6"/>
        <v>1</v>
      </c>
      <c r="M51" s="28">
        <f t="shared" si="6"/>
        <v>1</v>
      </c>
      <c r="N51" s="28">
        <f t="shared" si="6"/>
        <v>1</v>
      </c>
      <c r="O51" s="28">
        <f t="shared" si="6"/>
        <v>1</v>
      </c>
      <c r="P51" s="28">
        <f t="shared" si="6"/>
        <v>1</v>
      </c>
      <c r="Q51" s="28">
        <f t="shared" si="6"/>
        <v>1</v>
      </c>
      <c r="R51" s="28">
        <f t="shared" si="6"/>
        <v>1</v>
      </c>
      <c r="S51" s="26">
        <f t="shared" si="6"/>
        <v>1</v>
      </c>
      <c r="T51" s="15"/>
    </row>
    <row r="52" spans="1:20" x14ac:dyDescent="0.2">
      <c r="A52" s="4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9"/>
      <c r="T52" s="15"/>
    </row>
    <row r="53" spans="1:20" x14ac:dyDescent="0.2">
      <c r="A53" s="8" t="s">
        <v>40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9"/>
      <c r="T53" s="15"/>
    </row>
    <row r="54" spans="1:20" x14ac:dyDescent="0.2">
      <c r="A54" s="4" t="s">
        <v>17</v>
      </c>
      <c r="B54" s="16">
        <f t="shared" ref="B54:S54" si="7">B13*B18</f>
        <v>171493.75992027525</v>
      </c>
      <c r="C54" s="16">
        <f t="shared" si="7"/>
        <v>0</v>
      </c>
      <c r="D54" s="16">
        <f t="shared" si="7"/>
        <v>41578.455601632319</v>
      </c>
      <c r="E54" s="16">
        <f t="shared" si="7"/>
        <v>0</v>
      </c>
      <c r="F54" s="16">
        <f t="shared" si="7"/>
        <v>0</v>
      </c>
      <c r="G54" s="16">
        <f t="shared" si="7"/>
        <v>0</v>
      </c>
      <c r="H54" s="16">
        <f t="shared" si="7"/>
        <v>0</v>
      </c>
      <c r="I54" s="16">
        <f t="shared" si="7"/>
        <v>360968.40213284566</v>
      </c>
      <c r="J54" s="16">
        <f t="shared" si="7"/>
        <v>0</v>
      </c>
      <c r="K54" s="16">
        <f t="shared" si="7"/>
        <v>0</v>
      </c>
      <c r="L54" s="16">
        <f t="shared" si="7"/>
        <v>0</v>
      </c>
      <c r="M54" s="16">
        <f t="shared" si="7"/>
        <v>0</v>
      </c>
      <c r="N54" s="16">
        <f t="shared" si="7"/>
        <v>0</v>
      </c>
      <c r="O54" s="16">
        <f t="shared" si="7"/>
        <v>21760.999440477994</v>
      </c>
      <c r="P54" s="16">
        <f t="shared" si="7"/>
        <v>0</v>
      </c>
      <c r="Q54" s="16">
        <f t="shared" si="7"/>
        <v>0</v>
      </c>
      <c r="R54" s="16">
        <f t="shared" si="7"/>
        <v>0</v>
      </c>
      <c r="S54" s="17">
        <f t="shared" si="7"/>
        <v>0</v>
      </c>
      <c r="T54" s="12">
        <f>SUM(B54:S54)</f>
        <v>595801.61709523119</v>
      </c>
    </row>
    <row r="55" spans="1:20" x14ac:dyDescent="0.2">
      <c r="A55" s="4" t="s">
        <v>18</v>
      </c>
      <c r="B55" s="16">
        <f t="shared" ref="B55:S57" si="8">B13*B19</f>
        <v>0</v>
      </c>
      <c r="C55" s="16">
        <f t="shared" si="8"/>
        <v>0</v>
      </c>
      <c r="D55" s="16">
        <f t="shared" si="8"/>
        <v>0</v>
      </c>
      <c r="E55" s="16">
        <f t="shared" si="8"/>
        <v>0</v>
      </c>
      <c r="F55" s="16">
        <f t="shared" si="8"/>
        <v>0</v>
      </c>
      <c r="G55" s="16">
        <f t="shared" si="8"/>
        <v>0</v>
      </c>
      <c r="H55" s="16">
        <f t="shared" si="8"/>
        <v>0</v>
      </c>
      <c r="I55" s="16">
        <f t="shared" si="8"/>
        <v>0</v>
      </c>
      <c r="J55" s="16">
        <f t="shared" si="8"/>
        <v>0</v>
      </c>
      <c r="K55" s="16">
        <f t="shared" si="8"/>
        <v>0</v>
      </c>
      <c r="L55" s="16">
        <f t="shared" si="8"/>
        <v>0</v>
      </c>
      <c r="M55" s="16">
        <f t="shared" si="8"/>
        <v>0</v>
      </c>
      <c r="N55" s="16">
        <f t="shared" si="8"/>
        <v>0</v>
      </c>
      <c r="O55" s="16">
        <f t="shared" si="8"/>
        <v>0</v>
      </c>
      <c r="P55" s="16">
        <f t="shared" si="8"/>
        <v>0</v>
      </c>
      <c r="Q55" s="16">
        <f t="shared" si="8"/>
        <v>0</v>
      </c>
      <c r="R55" s="16">
        <f t="shared" si="8"/>
        <v>0</v>
      </c>
      <c r="S55" s="17">
        <f t="shared" si="8"/>
        <v>0</v>
      </c>
      <c r="T55" s="12">
        <f t="shared" ref="T55:T57" si="9">SUM(B55:S55)</f>
        <v>0</v>
      </c>
    </row>
    <row r="56" spans="1:20" x14ac:dyDescent="0.2">
      <c r="A56" s="4" t="s">
        <v>19</v>
      </c>
      <c r="B56" s="16">
        <f t="shared" si="8"/>
        <v>66316.626513569645</v>
      </c>
      <c r="C56" s="16">
        <f t="shared" si="8"/>
        <v>0</v>
      </c>
      <c r="D56" s="16">
        <f t="shared" si="8"/>
        <v>17617.184647301212</v>
      </c>
      <c r="E56" s="16">
        <f t="shared" si="8"/>
        <v>0</v>
      </c>
      <c r="F56" s="16">
        <f t="shared" si="8"/>
        <v>0</v>
      </c>
      <c r="G56" s="16">
        <f t="shared" si="8"/>
        <v>0</v>
      </c>
      <c r="H56" s="16">
        <f t="shared" si="8"/>
        <v>0</v>
      </c>
      <c r="I56" s="16">
        <f t="shared" si="8"/>
        <v>205033.31944919474</v>
      </c>
      <c r="J56" s="16">
        <f t="shared" si="8"/>
        <v>0</v>
      </c>
      <c r="K56" s="16">
        <f t="shared" si="8"/>
        <v>0</v>
      </c>
      <c r="L56" s="16">
        <f t="shared" si="8"/>
        <v>0</v>
      </c>
      <c r="M56" s="16">
        <f t="shared" si="8"/>
        <v>0</v>
      </c>
      <c r="N56" s="16">
        <f t="shared" si="8"/>
        <v>0</v>
      </c>
      <c r="O56" s="16">
        <f t="shared" si="8"/>
        <v>11067.871816536441</v>
      </c>
      <c r="P56" s="16">
        <f t="shared" si="8"/>
        <v>0</v>
      </c>
      <c r="Q56" s="16">
        <f t="shared" si="8"/>
        <v>0</v>
      </c>
      <c r="R56" s="16">
        <f t="shared" si="8"/>
        <v>0</v>
      </c>
      <c r="S56" s="17">
        <f t="shared" si="8"/>
        <v>0</v>
      </c>
      <c r="T56" s="12">
        <f t="shared" si="9"/>
        <v>300035.00242660206</v>
      </c>
    </row>
    <row r="57" spans="1:20" x14ac:dyDescent="0.2">
      <c r="A57" s="4" t="s">
        <v>20</v>
      </c>
      <c r="B57" s="16">
        <f t="shared" si="8"/>
        <v>92697.193875967627</v>
      </c>
      <c r="C57" s="16">
        <f t="shared" si="8"/>
        <v>0</v>
      </c>
      <c r="D57" s="16">
        <f t="shared" si="8"/>
        <v>23246.123277987939</v>
      </c>
      <c r="E57" s="16">
        <f t="shared" si="8"/>
        <v>0</v>
      </c>
      <c r="F57" s="16">
        <f t="shared" si="8"/>
        <v>0</v>
      </c>
      <c r="G57" s="16">
        <f t="shared" si="8"/>
        <v>0</v>
      </c>
      <c r="H57" s="16">
        <f t="shared" si="8"/>
        <v>0</v>
      </c>
      <c r="I57" s="16">
        <f t="shared" si="8"/>
        <v>154204.0917714347</v>
      </c>
      <c r="J57" s="16">
        <f t="shared" si="8"/>
        <v>0</v>
      </c>
      <c r="K57" s="16">
        <f t="shared" si="8"/>
        <v>0</v>
      </c>
      <c r="L57" s="16">
        <f t="shared" si="8"/>
        <v>0</v>
      </c>
      <c r="M57" s="16">
        <f t="shared" si="8"/>
        <v>0</v>
      </c>
      <c r="N57" s="16">
        <f t="shared" si="8"/>
        <v>0</v>
      </c>
      <c r="O57" s="16">
        <f t="shared" si="8"/>
        <v>9924.1915859276087</v>
      </c>
      <c r="P57" s="16">
        <f t="shared" si="8"/>
        <v>0</v>
      </c>
      <c r="Q57" s="16">
        <f t="shared" si="8"/>
        <v>0</v>
      </c>
      <c r="R57" s="16">
        <f t="shared" si="8"/>
        <v>0</v>
      </c>
      <c r="S57" s="17">
        <f t="shared" si="8"/>
        <v>0</v>
      </c>
      <c r="T57" s="12">
        <f t="shared" si="9"/>
        <v>280071.6005113179</v>
      </c>
    </row>
    <row r="58" spans="1:20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9"/>
      <c r="T58" s="15"/>
    </row>
    <row r="59" spans="1:20" x14ac:dyDescent="0.2">
      <c r="A59" s="8" t="s">
        <v>41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9"/>
      <c r="T59" s="15"/>
    </row>
    <row r="60" spans="1:20" x14ac:dyDescent="0.2">
      <c r="A60" s="4" t="s">
        <v>22</v>
      </c>
      <c r="B60" s="16">
        <f t="shared" ref="B60:S60" si="10">B24*B14</f>
        <v>4868.6847040511393</v>
      </c>
      <c r="C60" s="16">
        <f t="shared" si="10"/>
        <v>0</v>
      </c>
      <c r="D60" s="16">
        <f t="shared" si="10"/>
        <v>0</v>
      </c>
      <c r="E60" s="16">
        <f t="shared" si="10"/>
        <v>0</v>
      </c>
      <c r="F60" s="16">
        <f t="shared" si="10"/>
        <v>0</v>
      </c>
      <c r="G60" s="16">
        <f t="shared" si="10"/>
        <v>0</v>
      </c>
      <c r="H60" s="16">
        <f t="shared" si="10"/>
        <v>0</v>
      </c>
      <c r="I60" s="16">
        <f t="shared" si="10"/>
        <v>0</v>
      </c>
      <c r="J60" s="16">
        <f t="shared" si="10"/>
        <v>0</v>
      </c>
      <c r="K60" s="16">
        <f t="shared" si="10"/>
        <v>0</v>
      </c>
      <c r="L60" s="16">
        <f t="shared" si="10"/>
        <v>0</v>
      </c>
      <c r="M60" s="16">
        <f t="shared" si="10"/>
        <v>0</v>
      </c>
      <c r="N60" s="16">
        <f t="shared" si="10"/>
        <v>0</v>
      </c>
      <c r="O60" s="16">
        <f t="shared" si="10"/>
        <v>0</v>
      </c>
      <c r="P60" s="16">
        <f t="shared" si="10"/>
        <v>0</v>
      </c>
      <c r="Q60" s="16">
        <f t="shared" si="10"/>
        <v>0</v>
      </c>
      <c r="R60" s="16">
        <f t="shared" si="10"/>
        <v>0</v>
      </c>
      <c r="S60" s="17">
        <f t="shared" si="10"/>
        <v>0</v>
      </c>
      <c r="T60" s="12">
        <f>SUM(B60:S60)</f>
        <v>4868.6847040511393</v>
      </c>
    </row>
    <row r="61" spans="1:20" x14ac:dyDescent="0.2">
      <c r="A61" s="4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7"/>
      <c r="T61" s="12"/>
    </row>
    <row r="62" spans="1:20" x14ac:dyDescent="0.2">
      <c r="A62" s="4" t="s">
        <v>23</v>
      </c>
      <c r="B62" s="16">
        <f t="shared" ref="B62:S66" si="11">B$14*B26</f>
        <v>8026229.8300092006</v>
      </c>
      <c r="C62" s="16">
        <f t="shared" si="11"/>
        <v>335813.95617594477</v>
      </c>
      <c r="D62" s="16">
        <f t="shared" si="11"/>
        <v>4140473.2879008055</v>
      </c>
      <c r="E62" s="16">
        <f t="shared" si="11"/>
        <v>37234.5485708048</v>
      </c>
      <c r="F62" s="16">
        <f t="shared" si="11"/>
        <v>13760.193993016466</v>
      </c>
      <c r="G62" s="16">
        <f t="shared" si="11"/>
        <v>1538213.6296439266</v>
      </c>
      <c r="H62" s="16">
        <f t="shared" si="11"/>
        <v>90640.679922776442</v>
      </c>
      <c r="I62" s="16">
        <f t="shared" si="11"/>
        <v>21139916.822848655</v>
      </c>
      <c r="J62" s="16">
        <f t="shared" si="11"/>
        <v>2357167.849510415</v>
      </c>
      <c r="K62" s="16">
        <f t="shared" si="11"/>
        <v>246528.97909494719</v>
      </c>
      <c r="L62" s="16">
        <f t="shared" si="11"/>
        <v>39207.808408575445</v>
      </c>
      <c r="M62" s="16">
        <f t="shared" si="11"/>
        <v>15937982.621619012</v>
      </c>
      <c r="N62" s="16">
        <f t="shared" si="11"/>
        <v>2306308.0441564447</v>
      </c>
      <c r="O62" s="16">
        <f t="shared" si="11"/>
        <v>1683067.8480677556</v>
      </c>
      <c r="P62" s="16">
        <f t="shared" si="11"/>
        <v>20740.833121774944</v>
      </c>
      <c r="Q62" s="16">
        <f t="shared" si="11"/>
        <v>0</v>
      </c>
      <c r="R62" s="16">
        <f t="shared" si="11"/>
        <v>530630.06773446209</v>
      </c>
      <c r="S62" s="17">
        <f t="shared" si="11"/>
        <v>68737.547390414329</v>
      </c>
      <c r="T62" s="12">
        <f t="shared" ref="T62:T67" si="12">SUM(B62:S62)</f>
        <v>58512654.548168935</v>
      </c>
    </row>
    <row r="63" spans="1:20" x14ac:dyDescent="0.2">
      <c r="A63" s="4" t="s">
        <v>24</v>
      </c>
      <c r="B63" s="16">
        <f t="shared" si="11"/>
        <v>1777559.9212548339</v>
      </c>
      <c r="C63" s="16">
        <f t="shared" si="11"/>
        <v>38104.245202128863</v>
      </c>
      <c r="D63" s="16">
        <f t="shared" si="11"/>
        <v>457892.00440260972</v>
      </c>
      <c r="E63" s="16">
        <f t="shared" si="11"/>
        <v>7634.4620667657546</v>
      </c>
      <c r="F63" s="16">
        <f t="shared" si="11"/>
        <v>1255.9128553280129</v>
      </c>
      <c r="G63" s="16">
        <f t="shared" si="11"/>
        <v>135911.84313019612</v>
      </c>
      <c r="H63" s="16">
        <f t="shared" si="11"/>
        <v>6727.8344772178762</v>
      </c>
      <c r="I63" s="16">
        <f t="shared" si="11"/>
        <v>3948146.0330262943</v>
      </c>
      <c r="J63" s="16">
        <f t="shared" si="11"/>
        <v>507341.9936757182</v>
      </c>
      <c r="K63" s="16">
        <f t="shared" si="11"/>
        <v>52261.765519539033</v>
      </c>
      <c r="L63" s="16">
        <f t="shared" si="11"/>
        <v>5933.2208471983295</v>
      </c>
      <c r="M63" s="16">
        <f t="shared" si="11"/>
        <v>2677504.5184886134</v>
      </c>
      <c r="N63" s="16">
        <f t="shared" si="11"/>
        <v>451300.36186825391</v>
      </c>
      <c r="O63" s="16">
        <f t="shared" si="11"/>
        <v>356642.46853346465</v>
      </c>
      <c r="P63" s="16">
        <f t="shared" si="11"/>
        <v>5510.3751599582292</v>
      </c>
      <c r="Q63" s="16">
        <f t="shared" si="11"/>
        <v>0</v>
      </c>
      <c r="R63" s="16">
        <f t="shared" si="11"/>
        <v>103255.0295965508</v>
      </c>
      <c r="S63" s="17">
        <f t="shared" si="11"/>
        <v>14865.441505495397</v>
      </c>
      <c r="T63" s="12">
        <f t="shared" si="12"/>
        <v>10547847.431610167</v>
      </c>
    </row>
    <row r="64" spans="1:20" x14ac:dyDescent="0.2">
      <c r="A64" s="4" t="s">
        <v>25</v>
      </c>
      <c r="B64" s="16">
        <f t="shared" si="11"/>
        <v>2654861.8090466885</v>
      </c>
      <c r="C64" s="16">
        <f t="shared" si="11"/>
        <v>33008.885181058547</v>
      </c>
      <c r="D64" s="16">
        <f t="shared" si="11"/>
        <v>472152.72250596958</v>
      </c>
      <c r="E64" s="16">
        <f t="shared" si="11"/>
        <v>11578.468050219468</v>
      </c>
      <c r="F64" s="16">
        <f t="shared" si="11"/>
        <v>0</v>
      </c>
      <c r="G64" s="16">
        <f t="shared" si="11"/>
        <v>26853.214529919078</v>
      </c>
      <c r="H64" s="16">
        <f t="shared" si="11"/>
        <v>35.760648708096738</v>
      </c>
      <c r="I64" s="16">
        <f t="shared" si="11"/>
        <v>3405875.5024952786</v>
      </c>
      <c r="J64" s="16">
        <f t="shared" si="11"/>
        <v>485975.9286479486</v>
      </c>
      <c r="K64" s="16">
        <f t="shared" si="11"/>
        <v>50606.118318225592</v>
      </c>
      <c r="L64" s="16">
        <f t="shared" si="11"/>
        <v>4076.7136252080545</v>
      </c>
      <c r="M64" s="16">
        <f t="shared" si="11"/>
        <v>2036696.3407673361</v>
      </c>
      <c r="N64" s="16">
        <f t="shared" si="11"/>
        <v>398629.83409962663</v>
      </c>
      <c r="O64" s="16">
        <f t="shared" si="11"/>
        <v>441085.25933684688</v>
      </c>
      <c r="P64" s="16">
        <f t="shared" si="11"/>
        <v>5681.2175552909521</v>
      </c>
      <c r="Q64" s="16">
        <f t="shared" si="11"/>
        <v>0</v>
      </c>
      <c r="R64" s="16">
        <f t="shared" si="11"/>
        <v>66661.921156567565</v>
      </c>
      <c r="S64" s="17">
        <f t="shared" si="11"/>
        <v>14679.730392744899</v>
      </c>
      <c r="T64" s="12">
        <f t="shared" si="12"/>
        <v>10108459.426357636</v>
      </c>
    </row>
    <row r="65" spans="1:20" x14ac:dyDescent="0.2">
      <c r="A65" s="4" t="s">
        <v>26</v>
      </c>
      <c r="B65" s="16">
        <f t="shared" si="11"/>
        <v>2150184.6216996145</v>
      </c>
      <c r="C65" s="16">
        <f t="shared" si="11"/>
        <v>11419.364109773875</v>
      </c>
      <c r="D65" s="16">
        <f t="shared" si="11"/>
        <v>36141.745468874346</v>
      </c>
      <c r="E65" s="16">
        <f t="shared" si="11"/>
        <v>592.85932533126015</v>
      </c>
      <c r="F65" s="16">
        <f t="shared" si="11"/>
        <v>0</v>
      </c>
      <c r="G65" s="16">
        <f t="shared" si="11"/>
        <v>4370.0376472556982</v>
      </c>
      <c r="H65" s="16">
        <f t="shared" si="11"/>
        <v>0</v>
      </c>
      <c r="I65" s="16">
        <f t="shared" si="11"/>
        <v>370603.64796114201</v>
      </c>
      <c r="J65" s="16">
        <f t="shared" si="11"/>
        <v>57759.854148025152</v>
      </c>
      <c r="K65" s="16">
        <f t="shared" si="11"/>
        <v>9930.4267419071184</v>
      </c>
      <c r="L65" s="16">
        <f t="shared" si="11"/>
        <v>105.3950121371864</v>
      </c>
      <c r="M65" s="16">
        <f t="shared" si="11"/>
        <v>283979.87846757489</v>
      </c>
      <c r="N65" s="16">
        <f t="shared" si="11"/>
        <v>55645.969755690625</v>
      </c>
      <c r="O65" s="16">
        <f t="shared" si="11"/>
        <v>147709.28315967123</v>
      </c>
      <c r="P65" s="16">
        <f t="shared" si="11"/>
        <v>114.20955710088138</v>
      </c>
      <c r="Q65" s="16">
        <f t="shared" si="11"/>
        <v>0</v>
      </c>
      <c r="R65" s="16">
        <f t="shared" si="11"/>
        <v>18093.93253820845</v>
      </c>
      <c r="S65" s="17">
        <f t="shared" si="11"/>
        <v>814.92968555645848</v>
      </c>
      <c r="T65" s="12">
        <f t="shared" si="12"/>
        <v>3147466.1552778627</v>
      </c>
    </row>
    <row r="66" spans="1:20" x14ac:dyDescent="0.2">
      <c r="A66" s="4" t="s">
        <v>27</v>
      </c>
      <c r="B66" s="29">
        <f t="shared" si="11"/>
        <v>724167.68294849922</v>
      </c>
      <c r="C66" s="29">
        <f t="shared" si="11"/>
        <v>73.684372256944272</v>
      </c>
      <c r="D66" s="29">
        <f t="shared" si="11"/>
        <v>4188.7948602749402</v>
      </c>
      <c r="E66" s="29">
        <f t="shared" si="11"/>
        <v>0</v>
      </c>
      <c r="F66" s="29">
        <f t="shared" si="11"/>
        <v>0</v>
      </c>
      <c r="G66" s="29">
        <f t="shared" si="11"/>
        <v>0</v>
      </c>
      <c r="H66" s="29">
        <f t="shared" si="11"/>
        <v>0</v>
      </c>
      <c r="I66" s="29">
        <f t="shared" si="11"/>
        <v>16953.040118786852</v>
      </c>
      <c r="J66" s="29">
        <f t="shared" si="11"/>
        <v>0</v>
      </c>
      <c r="K66" s="29">
        <f t="shared" si="11"/>
        <v>0</v>
      </c>
      <c r="L66" s="29">
        <f t="shared" si="11"/>
        <v>0</v>
      </c>
      <c r="M66" s="29">
        <f t="shared" si="11"/>
        <v>1585.3307774465277</v>
      </c>
      <c r="N66" s="29">
        <f t="shared" si="11"/>
        <v>0</v>
      </c>
      <c r="O66" s="29">
        <f t="shared" si="11"/>
        <v>926.90550813665595</v>
      </c>
      <c r="P66" s="29">
        <f t="shared" si="11"/>
        <v>0</v>
      </c>
      <c r="Q66" s="29">
        <f t="shared" si="11"/>
        <v>0</v>
      </c>
      <c r="R66" s="29">
        <f t="shared" si="11"/>
        <v>0</v>
      </c>
      <c r="S66" s="30">
        <f t="shared" si="11"/>
        <v>0</v>
      </c>
      <c r="T66" s="31">
        <f t="shared" si="12"/>
        <v>747895.43858540116</v>
      </c>
    </row>
    <row r="67" spans="1:20" x14ac:dyDescent="0.2">
      <c r="A67" s="4"/>
      <c r="B67" s="16">
        <f>SUM(B62:B66)</f>
        <v>15333003.864958836</v>
      </c>
      <c r="C67" s="16">
        <f t="shared" ref="C67:S67" si="13">SUM(C62:C66)</f>
        <v>418420.13504116301</v>
      </c>
      <c r="D67" s="16">
        <f t="shared" si="13"/>
        <v>5110848.5551385339</v>
      </c>
      <c r="E67" s="16">
        <f t="shared" si="13"/>
        <v>57040.338013121276</v>
      </c>
      <c r="F67" s="16">
        <f t="shared" si="13"/>
        <v>15016.10684834448</v>
      </c>
      <c r="G67" s="16">
        <f t="shared" si="13"/>
        <v>1705348.7249512975</v>
      </c>
      <c r="H67" s="16">
        <f t="shared" si="13"/>
        <v>97404.275048702417</v>
      </c>
      <c r="I67" s="16">
        <f t="shared" si="13"/>
        <v>28881495.046450157</v>
      </c>
      <c r="J67" s="16">
        <f t="shared" si="13"/>
        <v>3408245.6259821067</v>
      </c>
      <c r="K67" s="16">
        <f t="shared" si="13"/>
        <v>359327.28967461898</v>
      </c>
      <c r="L67" s="16">
        <f t="shared" si="13"/>
        <v>49323.137893119019</v>
      </c>
      <c r="M67" s="16">
        <f t="shared" si="13"/>
        <v>20937748.690119982</v>
      </c>
      <c r="N67" s="16">
        <f t="shared" si="13"/>
        <v>3211884.2098800158</v>
      </c>
      <c r="O67" s="16">
        <f t="shared" si="13"/>
        <v>2629431.7646058756</v>
      </c>
      <c r="P67" s="16">
        <f t="shared" si="13"/>
        <v>32046.635394125005</v>
      </c>
      <c r="Q67" s="16">
        <f t="shared" si="13"/>
        <v>0</v>
      </c>
      <c r="R67" s="16">
        <f t="shared" si="13"/>
        <v>718640.95102578879</v>
      </c>
      <c r="S67" s="17">
        <f t="shared" si="13"/>
        <v>99097.648974211086</v>
      </c>
      <c r="T67" s="12">
        <f t="shared" si="12"/>
        <v>83064322.999999985</v>
      </c>
    </row>
    <row r="68" spans="1:20" x14ac:dyDescent="0.2">
      <c r="A68" s="4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7"/>
      <c r="T68" s="12"/>
    </row>
    <row r="69" spans="1:20" x14ac:dyDescent="0.2">
      <c r="A69" s="4" t="s">
        <v>28</v>
      </c>
      <c r="B69" s="16">
        <f t="shared" ref="B69:S69" si="14">B33*B15</f>
        <v>6827.3579823695345</v>
      </c>
      <c r="C69" s="16">
        <f t="shared" si="14"/>
        <v>0</v>
      </c>
      <c r="D69" s="16">
        <f t="shared" si="14"/>
        <v>0</v>
      </c>
      <c r="E69" s="16">
        <f t="shared" si="14"/>
        <v>0</v>
      </c>
      <c r="F69" s="16">
        <f t="shared" si="14"/>
        <v>0</v>
      </c>
      <c r="G69" s="16">
        <f t="shared" si="14"/>
        <v>0</v>
      </c>
      <c r="H69" s="16">
        <f t="shared" si="14"/>
        <v>0</v>
      </c>
      <c r="I69" s="16">
        <f t="shared" si="14"/>
        <v>0</v>
      </c>
      <c r="J69" s="16">
        <f t="shared" si="14"/>
        <v>0</v>
      </c>
      <c r="K69" s="16">
        <f t="shared" si="14"/>
        <v>0</v>
      </c>
      <c r="L69" s="16">
        <f t="shared" si="14"/>
        <v>0</v>
      </c>
      <c r="M69" s="16">
        <f t="shared" si="14"/>
        <v>0</v>
      </c>
      <c r="N69" s="16">
        <f t="shared" si="14"/>
        <v>0</v>
      </c>
      <c r="O69" s="16">
        <f t="shared" si="14"/>
        <v>0</v>
      </c>
      <c r="P69" s="16">
        <f t="shared" si="14"/>
        <v>0</v>
      </c>
      <c r="Q69" s="16">
        <f t="shared" si="14"/>
        <v>0</v>
      </c>
      <c r="R69" s="16">
        <f t="shared" si="14"/>
        <v>0</v>
      </c>
      <c r="S69" s="17">
        <f t="shared" si="14"/>
        <v>0</v>
      </c>
      <c r="T69" s="12">
        <f>SUM(B69:S69)</f>
        <v>6827.3579823695345</v>
      </c>
    </row>
    <row r="70" spans="1:20" x14ac:dyDescent="0.2">
      <c r="A70" s="4" t="s">
        <v>42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7"/>
      <c r="T70" s="12"/>
    </row>
    <row r="71" spans="1:20" x14ac:dyDescent="0.2">
      <c r="A71" s="4" t="s">
        <v>29</v>
      </c>
      <c r="B71" s="16">
        <f t="shared" ref="B71:S75" si="15">B$15*B35</f>
        <v>12274406.681125898</v>
      </c>
      <c r="C71" s="16">
        <f t="shared" si="15"/>
        <v>439926.96307391045</v>
      </c>
      <c r="D71" s="16">
        <f t="shared" si="15"/>
        <v>6115473.3076502373</v>
      </c>
      <c r="E71" s="16">
        <f t="shared" si="15"/>
        <v>47011.98611487059</v>
      </c>
      <c r="F71" s="16">
        <f t="shared" si="15"/>
        <v>16124.367601948097</v>
      </c>
      <c r="G71" s="16">
        <f t="shared" si="15"/>
        <v>2167114.9252135744</v>
      </c>
      <c r="H71" s="16">
        <f t="shared" si="15"/>
        <v>111617.74331206418</v>
      </c>
      <c r="I71" s="16">
        <f t="shared" si="15"/>
        <v>28127849.420967959</v>
      </c>
      <c r="J71" s="16">
        <f t="shared" si="15"/>
        <v>2929320.2906365362</v>
      </c>
      <c r="K71" s="16">
        <f t="shared" si="15"/>
        <v>319329.2093180425</v>
      </c>
      <c r="L71" s="16">
        <f t="shared" si="15"/>
        <v>41124.108343857559</v>
      </c>
      <c r="M71" s="16">
        <f t="shared" si="15"/>
        <v>20418122.247707635</v>
      </c>
      <c r="N71" s="16">
        <f t="shared" si="15"/>
        <v>2855883.0672098873</v>
      </c>
      <c r="O71" s="16">
        <f t="shared" si="15"/>
        <v>2250350.0459579825</v>
      </c>
      <c r="P71" s="16">
        <f t="shared" si="15"/>
        <v>28744.337854916776</v>
      </c>
      <c r="Q71" s="16">
        <f t="shared" si="15"/>
        <v>1103.1000707137532</v>
      </c>
      <c r="R71" s="16">
        <f t="shared" si="15"/>
        <v>724642.13261785032</v>
      </c>
      <c r="S71" s="17">
        <f t="shared" si="15"/>
        <v>92737.084699879866</v>
      </c>
      <c r="T71" s="12">
        <f t="shared" ref="T71:T76" si="16">SUM(B71:S71)</f>
        <v>78960881.01947777</v>
      </c>
    </row>
    <row r="72" spans="1:20" x14ac:dyDescent="0.2">
      <c r="A72" s="4" t="s">
        <v>30</v>
      </c>
      <c r="B72" s="16">
        <f t="shared" si="15"/>
        <v>2422533.0918748495</v>
      </c>
      <c r="C72" s="16">
        <f t="shared" si="15"/>
        <v>45790.050488273759</v>
      </c>
      <c r="D72" s="16">
        <f t="shared" si="15"/>
        <v>290029.64375976531</v>
      </c>
      <c r="E72" s="16">
        <f t="shared" si="15"/>
        <v>3915.4142007490559</v>
      </c>
      <c r="F72" s="16">
        <f t="shared" si="15"/>
        <v>176.421370186562</v>
      </c>
      <c r="G72" s="16">
        <f t="shared" si="15"/>
        <v>91984.108253602128</v>
      </c>
      <c r="H72" s="16">
        <f t="shared" si="15"/>
        <v>5037.5734043845387</v>
      </c>
      <c r="I72" s="16">
        <f t="shared" si="15"/>
        <v>3391298.1214513476</v>
      </c>
      <c r="J72" s="16">
        <f t="shared" si="15"/>
        <v>350713.95899272762</v>
      </c>
      <c r="K72" s="16">
        <f t="shared" si="15"/>
        <v>49118.282892928524</v>
      </c>
      <c r="L72" s="16">
        <f t="shared" si="15"/>
        <v>3458.1071142142778</v>
      </c>
      <c r="M72" s="16">
        <f t="shared" si="15"/>
        <v>2048624.8582678286</v>
      </c>
      <c r="N72" s="16">
        <f t="shared" si="15"/>
        <v>324594.95563194627</v>
      </c>
      <c r="O72" s="16">
        <f t="shared" si="15"/>
        <v>323346.57381115673</v>
      </c>
      <c r="P72" s="16">
        <f t="shared" si="15"/>
        <v>5433.3930494987471</v>
      </c>
      <c r="Q72" s="16">
        <f t="shared" si="15"/>
        <v>0</v>
      </c>
      <c r="R72" s="16">
        <f t="shared" si="15"/>
        <v>65582.630937648384</v>
      </c>
      <c r="S72" s="17">
        <f t="shared" si="15"/>
        <v>10604.475337551881</v>
      </c>
      <c r="T72" s="12">
        <f t="shared" si="16"/>
        <v>9432241.6608386617</v>
      </c>
    </row>
    <row r="73" spans="1:20" x14ac:dyDescent="0.2">
      <c r="A73" s="4" t="s">
        <v>31</v>
      </c>
      <c r="B73" s="16">
        <f t="shared" si="15"/>
        <v>3001454.2291085254</v>
      </c>
      <c r="C73" s="16">
        <f t="shared" si="15"/>
        <v>38965.954999460184</v>
      </c>
      <c r="D73" s="16">
        <f t="shared" si="15"/>
        <v>141778.11080617789</v>
      </c>
      <c r="E73" s="16">
        <f t="shared" si="15"/>
        <v>2799.3860750061654</v>
      </c>
      <c r="F73" s="16">
        <f t="shared" si="15"/>
        <v>0</v>
      </c>
      <c r="G73" s="16">
        <f t="shared" si="15"/>
        <v>6722.7644370414146</v>
      </c>
      <c r="H73" s="16">
        <f t="shared" si="15"/>
        <v>335.05552761324202</v>
      </c>
      <c r="I73" s="16">
        <f t="shared" si="15"/>
        <v>692260.91710976837</v>
      </c>
      <c r="J73" s="16">
        <f t="shared" si="15"/>
        <v>62057.719582507125</v>
      </c>
      <c r="K73" s="16">
        <f t="shared" si="15"/>
        <v>14938.579603965924</v>
      </c>
      <c r="L73" s="16">
        <f t="shared" si="15"/>
        <v>175.80784369626542</v>
      </c>
      <c r="M73" s="16">
        <f t="shared" si="15"/>
        <v>408969.32284445851</v>
      </c>
      <c r="N73" s="16">
        <f t="shared" si="15"/>
        <v>65577.66602145441</v>
      </c>
      <c r="O73" s="16">
        <f t="shared" si="15"/>
        <v>375693.95100003015</v>
      </c>
      <c r="P73" s="16">
        <f t="shared" si="15"/>
        <v>6373.0621216789677</v>
      </c>
      <c r="Q73" s="16">
        <f t="shared" si="15"/>
        <v>0</v>
      </c>
      <c r="R73" s="16">
        <f t="shared" si="15"/>
        <v>51307.738011088768</v>
      </c>
      <c r="S73" s="17">
        <f t="shared" si="15"/>
        <v>11267.986429627794</v>
      </c>
      <c r="T73" s="12">
        <f t="shared" si="16"/>
        <v>4880678.2515221005</v>
      </c>
    </row>
    <row r="74" spans="1:20" x14ac:dyDescent="0.2">
      <c r="A74" s="4" t="s">
        <v>32</v>
      </c>
      <c r="B74" s="16">
        <f t="shared" si="15"/>
        <v>1919787.2826421482</v>
      </c>
      <c r="C74" s="16">
        <f t="shared" si="15"/>
        <v>9812.5645186528109</v>
      </c>
      <c r="D74" s="16">
        <f t="shared" si="15"/>
        <v>35667.357922687079</v>
      </c>
      <c r="E74" s="16">
        <f t="shared" si="15"/>
        <v>813.26590465237348</v>
      </c>
      <c r="F74" s="16">
        <f t="shared" si="15"/>
        <v>0</v>
      </c>
      <c r="G74" s="16">
        <f t="shared" si="15"/>
        <v>2970.9186274804229</v>
      </c>
      <c r="H74" s="16">
        <f t="shared" si="15"/>
        <v>0</v>
      </c>
      <c r="I74" s="16">
        <f t="shared" si="15"/>
        <v>61048.357974532941</v>
      </c>
      <c r="J74" s="16">
        <f t="shared" si="15"/>
        <v>0</v>
      </c>
      <c r="K74" s="16">
        <f t="shared" si="15"/>
        <v>14.155844663735824</v>
      </c>
      <c r="L74" s="16">
        <f t="shared" si="15"/>
        <v>0</v>
      </c>
      <c r="M74" s="16">
        <f t="shared" si="15"/>
        <v>21563.756607604857</v>
      </c>
      <c r="N74" s="16">
        <f t="shared" si="15"/>
        <v>22.859317131661669</v>
      </c>
      <c r="O74" s="16">
        <f t="shared" si="15"/>
        <v>83284.681061525596</v>
      </c>
      <c r="P74" s="16">
        <f t="shared" si="15"/>
        <v>253.29346025999646</v>
      </c>
      <c r="Q74" s="16">
        <f t="shared" si="15"/>
        <v>0</v>
      </c>
      <c r="R74" s="16">
        <f t="shared" si="15"/>
        <v>16254.350948476214</v>
      </c>
      <c r="S74" s="17">
        <f t="shared" si="15"/>
        <v>562.87272537656759</v>
      </c>
      <c r="T74" s="12">
        <f t="shared" si="16"/>
        <v>2152055.7175551928</v>
      </c>
    </row>
    <row r="75" spans="1:20" x14ac:dyDescent="0.2">
      <c r="A75" s="4" t="s">
        <v>33</v>
      </c>
      <c r="B75" s="29">
        <f t="shared" si="15"/>
        <v>599544.66942652187</v>
      </c>
      <c r="C75" s="29">
        <f t="shared" si="15"/>
        <v>269.51274176169164</v>
      </c>
      <c r="D75" s="29">
        <f t="shared" si="15"/>
        <v>4780.6385937192799</v>
      </c>
      <c r="E75" s="29">
        <f t="shared" si="15"/>
        <v>0</v>
      </c>
      <c r="F75" s="29">
        <f t="shared" si="15"/>
        <v>0</v>
      </c>
      <c r="G75" s="29">
        <f t="shared" si="15"/>
        <v>260.01122423964</v>
      </c>
      <c r="H75" s="29">
        <f t="shared" si="15"/>
        <v>0</v>
      </c>
      <c r="I75" s="29">
        <f t="shared" si="15"/>
        <v>20114.362323257621</v>
      </c>
      <c r="J75" s="29">
        <f t="shared" si="15"/>
        <v>0</v>
      </c>
      <c r="K75" s="29">
        <f t="shared" si="15"/>
        <v>0</v>
      </c>
      <c r="L75" s="29">
        <f t="shared" si="15"/>
        <v>0</v>
      </c>
      <c r="M75" s="29">
        <f t="shared" si="15"/>
        <v>45.866392055069582</v>
      </c>
      <c r="N75" s="29">
        <f t="shared" si="15"/>
        <v>0</v>
      </c>
      <c r="O75" s="29">
        <f t="shared" si="15"/>
        <v>2342.7616122371387</v>
      </c>
      <c r="P75" s="29">
        <f t="shared" si="15"/>
        <v>0</v>
      </c>
      <c r="Q75" s="29">
        <f t="shared" si="15"/>
        <v>0</v>
      </c>
      <c r="R75" s="29">
        <f t="shared" si="15"/>
        <v>203.52829250023882</v>
      </c>
      <c r="S75" s="30">
        <f t="shared" si="15"/>
        <v>0</v>
      </c>
      <c r="T75" s="31">
        <f t="shared" si="16"/>
        <v>627561.35060629237</v>
      </c>
    </row>
    <row r="76" spans="1:20" x14ac:dyDescent="0.2">
      <c r="A76" s="4"/>
      <c r="B76" s="16">
        <f>SUM(B71:B75)</f>
        <v>20217725.954177946</v>
      </c>
      <c r="C76" s="16">
        <f t="shared" ref="C76:S76" si="17">SUM(C71:C75)</f>
        <v>534765.04582205892</v>
      </c>
      <c r="D76" s="16">
        <f t="shared" si="17"/>
        <v>6587729.0587325878</v>
      </c>
      <c r="E76" s="16">
        <f t="shared" si="17"/>
        <v>54540.05229527819</v>
      </c>
      <c r="F76" s="16">
        <f t="shared" si="17"/>
        <v>16300.78897213466</v>
      </c>
      <c r="G76" s="16">
        <f t="shared" si="17"/>
        <v>2269052.7277559377</v>
      </c>
      <c r="H76" s="16">
        <f t="shared" si="17"/>
        <v>116990.37224406196</v>
      </c>
      <c r="I76" s="16">
        <f t="shared" si="17"/>
        <v>32292571.179826867</v>
      </c>
      <c r="J76" s="16">
        <f t="shared" si="17"/>
        <v>3342091.9692117707</v>
      </c>
      <c r="K76" s="16">
        <f t="shared" si="17"/>
        <v>383400.22765960067</v>
      </c>
      <c r="L76" s="16">
        <f t="shared" si="17"/>
        <v>44758.023301768102</v>
      </c>
      <c r="M76" s="16">
        <f t="shared" si="17"/>
        <v>22897326.051819578</v>
      </c>
      <c r="N76" s="16">
        <f t="shared" si="17"/>
        <v>3246078.54818042</v>
      </c>
      <c r="O76" s="16">
        <f t="shared" si="17"/>
        <v>3035018.0134429322</v>
      </c>
      <c r="P76" s="16">
        <f t="shared" si="17"/>
        <v>40804.086486354492</v>
      </c>
      <c r="Q76" s="16">
        <f t="shared" si="17"/>
        <v>1103.1000707137532</v>
      </c>
      <c r="R76" s="16">
        <f t="shared" si="17"/>
        <v>857990.3808075639</v>
      </c>
      <c r="S76" s="17">
        <f t="shared" si="17"/>
        <v>115172.41919243611</v>
      </c>
      <c r="T76" s="12">
        <f t="shared" si="16"/>
        <v>96053418</v>
      </c>
    </row>
    <row r="77" spans="1:20" x14ac:dyDescent="0.2">
      <c r="A77" s="4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7"/>
      <c r="T77" s="12"/>
    </row>
    <row r="78" spans="1:20" x14ac:dyDescent="0.2">
      <c r="A78" s="4" t="s">
        <v>43</v>
      </c>
      <c r="B78" s="16">
        <f>B67+B76</f>
        <v>35550729.819136783</v>
      </c>
      <c r="C78" s="16">
        <f t="shared" ref="C78:S78" si="18">C67+C76</f>
        <v>953185.18086322187</v>
      </c>
      <c r="D78" s="16">
        <f t="shared" si="18"/>
        <v>11698577.613871122</v>
      </c>
      <c r="E78" s="16">
        <f t="shared" si="18"/>
        <v>111580.39030839947</v>
      </c>
      <c r="F78" s="16">
        <f t="shared" si="18"/>
        <v>31316.895820479142</v>
      </c>
      <c r="G78" s="16">
        <f t="shared" si="18"/>
        <v>3974401.4527072352</v>
      </c>
      <c r="H78" s="16">
        <f t="shared" si="18"/>
        <v>214394.64729276439</v>
      </c>
      <c r="I78" s="16">
        <f t="shared" si="18"/>
        <v>61174066.226277024</v>
      </c>
      <c r="J78" s="16">
        <f t="shared" si="18"/>
        <v>6750337.5951938778</v>
      </c>
      <c r="K78" s="16">
        <f t="shared" si="18"/>
        <v>742727.51733421965</v>
      </c>
      <c r="L78" s="16">
        <f t="shared" si="18"/>
        <v>94081.161194887129</v>
      </c>
      <c r="M78" s="16">
        <f t="shared" si="18"/>
        <v>43835074.74193956</v>
      </c>
      <c r="N78" s="16">
        <f t="shared" si="18"/>
        <v>6457962.7580604358</v>
      </c>
      <c r="O78" s="16">
        <f t="shared" si="18"/>
        <v>5664449.7780488078</v>
      </c>
      <c r="P78" s="16">
        <f t="shared" si="18"/>
        <v>72850.721880479497</v>
      </c>
      <c r="Q78" s="16">
        <f t="shared" si="18"/>
        <v>1103.1000707137532</v>
      </c>
      <c r="R78" s="16">
        <f t="shared" si="18"/>
        <v>1576631.3318333528</v>
      </c>
      <c r="S78" s="17">
        <f t="shared" si="18"/>
        <v>214270.06816664719</v>
      </c>
      <c r="T78" s="12">
        <f>SUM(B78:S78)</f>
        <v>179117741</v>
      </c>
    </row>
    <row r="79" spans="1:20" x14ac:dyDescent="0.2">
      <c r="A79" s="4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7"/>
      <c r="T79" s="12"/>
    </row>
    <row r="80" spans="1:20" x14ac:dyDescent="0.2">
      <c r="A80" s="4" t="s">
        <v>19</v>
      </c>
      <c r="B80" s="16">
        <f>B43*B$14</f>
        <v>4074754.9969246266</v>
      </c>
      <c r="C80" s="16">
        <f t="shared" ref="C80:S82" si="19">C43*C$14</f>
        <v>111195.40248530635</v>
      </c>
      <c r="D80" s="16">
        <f t="shared" si="19"/>
        <v>1279061.0766503988</v>
      </c>
      <c r="E80" s="16">
        <f t="shared" si="19"/>
        <v>14275.139512442074</v>
      </c>
      <c r="F80" s="16">
        <f t="shared" si="19"/>
        <v>3757.990006029499</v>
      </c>
      <c r="G80" s="16">
        <f t="shared" si="19"/>
        <v>426787.28447305103</v>
      </c>
      <c r="H80" s="16">
        <f t="shared" si="19"/>
        <v>24376.777274858592</v>
      </c>
      <c r="I80" s="16">
        <f t="shared" si="19"/>
        <v>8410494.6253583375</v>
      </c>
      <c r="J80" s="16">
        <f t="shared" si="19"/>
        <v>992505.11350335402</v>
      </c>
      <c r="K80" s="16">
        <f t="shared" si="19"/>
        <v>104638.63569709533</v>
      </c>
      <c r="L80" s="16">
        <f t="shared" si="19"/>
        <v>14363.244890498594</v>
      </c>
      <c r="M80" s="16">
        <f t="shared" si="19"/>
        <v>6097219.7783439141</v>
      </c>
      <c r="N80" s="16">
        <f t="shared" si="19"/>
        <v>935323.28714366315</v>
      </c>
      <c r="O80" s="16">
        <f t="shared" si="19"/>
        <v>696277.01441227179</v>
      </c>
      <c r="P80" s="16">
        <f t="shared" si="19"/>
        <v>8485.9915037667979</v>
      </c>
      <c r="Q80" s="16">
        <f t="shared" si="19"/>
        <v>0</v>
      </c>
      <c r="R80" s="16">
        <f t="shared" si="19"/>
        <v>190297.07579790824</v>
      </c>
      <c r="S80" s="17">
        <f t="shared" si="19"/>
        <v>26241.188720628896</v>
      </c>
      <c r="T80" s="12">
        <f>SUM(B80:S80)</f>
        <v>23410054.622698151</v>
      </c>
    </row>
    <row r="81" spans="1:20" x14ac:dyDescent="0.2">
      <c r="A81" s="4" t="s">
        <v>246</v>
      </c>
      <c r="B81" s="16">
        <f t="shared" ref="B81:S82" si="20">B44*B$14</f>
        <v>6560202.7515683118</v>
      </c>
      <c r="C81" s="16">
        <f t="shared" si="20"/>
        <v>179020.42844205536</v>
      </c>
      <c r="D81" s="16">
        <f t="shared" si="20"/>
        <v>2249533.9022516538</v>
      </c>
      <c r="E81" s="16">
        <f t="shared" si="19"/>
        <v>25106.236816076424</v>
      </c>
      <c r="F81" s="16">
        <f t="shared" si="19"/>
        <v>6609.3215384404066</v>
      </c>
      <c r="G81" s="16">
        <f t="shared" si="19"/>
        <v>750607.20945889782</v>
      </c>
      <c r="H81" s="16">
        <f t="shared" si="19"/>
        <v>42872.375610895338</v>
      </c>
      <c r="I81" s="16">
        <f t="shared" si="19"/>
        <v>13088665.186789785</v>
      </c>
      <c r="J81" s="16">
        <f t="shared" si="19"/>
        <v>1544566.3668406087</v>
      </c>
      <c r="K81" s="16">
        <f t="shared" si="19"/>
        <v>162841.79816396924</v>
      </c>
      <c r="L81" s="16">
        <f t="shared" si="19"/>
        <v>22352.514535920705</v>
      </c>
      <c r="M81" s="16">
        <f t="shared" si="19"/>
        <v>9488677.1591767073</v>
      </c>
      <c r="N81" s="16">
        <f t="shared" si="19"/>
        <v>1455578.2854815701</v>
      </c>
      <c r="O81" s="16">
        <f t="shared" si="19"/>
        <v>1207333.2281254746</v>
      </c>
      <c r="P81" s="16">
        <f t="shared" si="19"/>
        <v>14714.573803267494</v>
      </c>
      <c r="Q81" s="16">
        <f t="shared" si="20"/>
        <v>0</v>
      </c>
      <c r="R81" s="16">
        <f t="shared" si="20"/>
        <v>329972.09166794136</v>
      </c>
      <c r="S81" s="17">
        <f t="shared" si="20"/>
        <v>45501.802346109856</v>
      </c>
      <c r="T81" s="12">
        <f t="shared" ref="T81:T83" si="21">SUM(B81:S81)</f>
        <v>37174155.232617691</v>
      </c>
    </row>
    <row r="82" spans="1:20" x14ac:dyDescent="0.2">
      <c r="A82" s="4" t="s">
        <v>35</v>
      </c>
      <c r="B82" s="29">
        <f t="shared" si="20"/>
        <v>4698046.1164659001</v>
      </c>
      <c r="C82" s="29">
        <f t="shared" si="20"/>
        <v>128204.30411380129</v>
      </c>
      <c r="D82" s="29">
        <f t="shared" si="20"/>
        <v>1582253.5762364818</v>
      </c>
      <c r="E82" s="29">
        <f t="shared" si="19"/>
        <v>17658.961684602786</v>
      </c>
      <c r="F82" s="29">
        <f t="shared" si="19"/>
        <v>4648.7953038745754</v>
      </c>
      <c r="G82" s="29">
        <f t="shared" si="19"/>
        <v>527954.23101934884</v>
      </c>
      <c r="H82" s="29">
        <f t="shared" si="19"/>
        <v>30155.122162948497</v>
      </c>
      <c r="I82" s="29">
        <f t="shared" si="19"/>
        <v>7382335.2343020327</v>
      </c>
      <c r="J82" s="29">
        <f t="shared" si="19"/>
        <v>871174.14563814364</v>
      </c>
      <c r="K82" s="29">
        <f t="shared" si="19"/>
        <v>91846.855813554386</v>
      </c>
      <c r="L82" s="29">
        <f t="shared" si="19"/>
        <v>12607.378466699718</v>
      </c>
      <c r="M82" s="29">
        <f t="shared" si="19"/>
        <v>5351851.7525993595</v>
      </c>
      <c r="N82" s="29">
        <f t="shared" si="19"/>
        <v>820982.63725478249</v>
      </c>
      <c r="O82" s="29">
        <f t="shared" si="19"/>
        <v>725821.52206812892</v>
      </c>
      <c r="P82" s="29">
        <f t="shared" si="19"/>
        <v>8846.0700870907149</v>
      </c>
      <c r="Q82" s="29">
        <f t="shared" si="20"/>
        <v>0</v>
      </c>
      <c r="R82" s="29">
        <f t="shared" si="20"/>
        <v>198371.78355993921</v>
      </c>
      <c r="S82" s="30">
        <f t="shared" si="20"/>
        <v>27354.657907472338</v>
      </c>
      <c r="T82" s="31">
        <f t="shared" si="21"/>
        <v>22480113.144684158</v>
      </c>
    </row>
    <row r="83" spans="1:20" x14ac:dyDescent="0.2">
      <c r="A83" s="4" t="s">
        <v>36</v>
      </c>
      <c r="B83" s="16">
        <f>SUM(B80:B82)</f>
        <v>15333003.864958838</v>
      </c>
      <c r="C83" s="16">
        <f t="shared" ref="C83:S83" si="22">SUM(C80:C82)</f>
        <v>418420.13504116301</v>
      </c>
      <c r="D83" s="16">
        <f t="shared" si="22"/>
        <v>5110848.5551385339</v>
      </c>
      <c r="E83" s="16">
        <f t="shared" si="22"/>
        <v>57040.338013121283</v>
      </c>
      <c r="F83" s="16">
        <f t="shared" si="22"/>
        <v>15016.10684834448</v>
      </c>
      <c r="G83" s="16">
        <f t="shared" si="22"/>
        <v>1705348.7249512977</v>
      </c>
      <c r="H83" s="16">
        <f t="shared" si="22"/>
        <v>97404.275048702417</v>
      </c>
      <c r="I83" s="16">
        <f t="shared" si="22"/>
        <v>28881495.046450157</v>
      </c>
      <c r="J83" s="16">
        <f t="shared" si="22"/>
        <v>3408245.6259821062</v>
      </c>
      <c r="K83" s="16">
        <f t="shared" si="22"/>
        <v>359327.28967461898</v>
      </c>
      <c r="L83" s="16">
        <f t="shared" si="22"/>
        <v>49323.137893119019</v>
      </c>
      <c r="M83" s="16">
        <f t="shared" si="22"/>
        <v>20937748.690119982</v>
      </c>
      <c r="N83" s="16">
        <f t="shared" si="22"/>
        <v>3211884.2098800158</v>
      </c>
      <c r="O83" s="16">
        <f t="shared" si="22"/>
        <v>2629431.7646058751</v>
      </c>
      <c r="P83" s="16">
        <f t="shared" si="22"/>
        <v>32046.635394125005</v>
      </c>
      <c r="Q83" s="16">
        <f t="shared" si="22"/>
        <v>0</v>
      </c>
      <c r="R83" s="16">
        <f t="shared" si="22"/>
        <v>718640.95102578879</v>
      </c>
      <c r="S83" s="17">
        <f t="shared" si="22"/>
        <v>99097.648974211101</v>
      </c>
      <c r="T83" s="12">
        <f t="shared" si="21"/>
        <v>83064322.999999985</v>
      </c>
    </row>
    <row r="84" spans="1:20" x14ac:dyDescent="0.2">
      <c r="A84" s="4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7"/>
      <c r="T84" s="12"/>
    </row>
    <row r="85" spans="1:20" x14ac:dyDescent="0.2">
      <c r="A85" s="4" t="s">
        <v>37</v>
      </c>
      <c r="B85" s="16">
        <f>B48*B$15</f>
        <v>5374270.6348041436</v>
      </c>
      <c r="C85" s="16">
        <f t="shared" ref="C85:S87" si="23">C48*C$15</f>
        <v>142151.1048668302</v>
      </c>
      <c r="D85" s="16">
        <f t="shared" si="23"/>
        <v>1697608.449377931</v>
      </c>
      <c r="E85" s="16">
        <f t="shared" si="23"/>
        <v>14054.563079403784</v>
      </c>
      <c r="F85" s="16">
        <f t="shared" si="23"/>
        <v>4200.5912574592558</v>
      </c>
      <c r="G85" s="16">
        <f t="shared" si="23"/>
        <v>584717.89722687844</v>
      </c>
      <c r="H85" s="16">
        <f t="shared" si="23"/>
        <v>30147.542900860943</v>
      </c>
      <c r="I85" s="16">
        <f t="shared" si="23"/>
        <v>8490002.2939353175</v>
      </c>
      <c r="J85" s="16">
        <f t="shared" si="23"/>
        <v>878665.50876804045</v>
      </c>
      <c r="K85" s="16">
        <f t="shared" si="23"/>
        <v>100799.30750013397</v>
      </c>
      <c r="L85" s="16">
        <f t="shared" si="23"/>
        <v>11767.279799058071</v>
      </c>
      <c r="M85" s="16">
        <f t="shared" si="23"/>
        <v>6019909.3352583069</v>
      </c>
      <c r="N85" s="16">
        <f t="shared" si="23"/>
        <v>853422.73202333914</v>
      </c>
      <c r="O85" s="16">
        <f t="shared" si="23"/>
        <v>700160.92497760046</v>
      </c>
      <c r="P85" s="16">
        <f t="shared" si="23"/>
        <v>9413.2643729329084</v>
      </c>
      <c r="Q85" s="16">
        <f t="shared" si="23"/>
        <v>254.47874194909468</v>
      </c>
      <c r="R85" s="16">
        <f t="shared" si="23"/>
        <v>197933.36843053409</v>
      </c>
      <c r="S85" s="17">
        <f t="shared" si="23"/>
        <v>26569.604264788748</v>
      </c>
      <c r="T85" s="12">
        <f t="shared" ref="T85:T88" si="24">SUM(B85:S85)</f>
        <v>25136048.881585512</v>
      </c>
    </row>
    <row r="86" spans="1:20" x14ac:dyDescent="0.2">
      <c r="A86" s="4" t="s">
        <v>247</v>
      </c>
      <c r="B86" s="16">
        <f t="shared" ref="B86:S87" si="25">B49*B$15</f>
        <v>7928580.7682534503</v>
      </c>
      <c r="C86" s="16">
        <f t="shared" si="25"/>
        <v>209713.39048953625</v>
      </c>
      <c r="D86" s="16">
        <f t="shared" si="25"/>
        <v>2624618.1595931388</v>
      </c>
      <c r="E86" s="16">
        <f t="shared" si="23"/>
        <v>21729.310723487251</v>
      </c>
      <c r="F86" s="16">
        <f t="shared" si="23"/>
        <v>6494.3998714165828</v>
      </c>
      <c r="G86" s="16">
        <f t="shared" si="23"/>
        <v>904013.65041693719</v>
      </c>
      <c r="H86" s="16">
        <f t="shared" si="23"/>
        <v>46610.152413948912</v>
      </c>
      <c r="I86" s="16">
        <f t="shared" si="23"/>
        <v>12891645.79089414</v>
      </c>
      <c r="J86" s="16">
        <f t="shared" si="23"/>
        <v>1334209.8288718869</v>
      </c>
      <c r="K86" s="16">
        <f t="shared" si="23"/>
        <v>153058.72993549117</v>
      </c>
      <c r="L86" s="16">
        <f t="shared" si="23"/>
        <v>17868.028516336744</v>
      </c>
      <c r="M86" s="16">
        <f t="shared" si="23"/>
        <v>9140932.6118655987</v>
      </c>
      <c r="N86" s="16">
        <f t="shared" si="23"/>
        <v>1295879.9291492722</v>
      </c>
      <c r="O86" s="16">
        <f t="shared" si="23"/>
        <v>1209360.1676378199</v>
      </c>
      <c r="P86" s="16">
        <f t="shared" si="23"/>
        <v>16259.157822087054</v>
      </c>
      <c r="Q86" s="16">
        <f t="shared" si="25"/>
        <v>439.55102754936576</v>
      </c>
      <c r="R86" s="16">
        <f t="shared" si="25"/>
        <v>341882.44885834941</v>
      </c>
      <c r="S86" s="17">
        <f t="shared" si="25"/>
        <v>45892.622569252111</v>
      </c>
      <c r="T86" s="12">
        <f t="shared" si="24"/>
        <v>38189188.6989097</v>
      </c>
    </row>
    <row r="87" spans="1:20" x14ac:dyDescent="0.2">
      <c r="A87" s="4" t="s">
        <v>38</v>
      </c>
      <c r="B87" s="29">
        <f t="shared" si="25"/>
        <v>6914874.5511203511</v>
      </c>
      <c r="C87" s="29">
        <f t="shared" si="25"/>
        <v>182900.55046569245</v>
      </c>
      <c r="D87" s="29">
        <f t="shared" si="25"/>
        <v>2265502.4497615187</v>
      </c>
      <c r="E87" s="29">
        <f t="shared" si="23"/>
        <v>18756.17849238716</v>
      </c>
      <c r="F87" s="29">
        <f t="shared" si="23"/>
        <v>5605.7978432588234</v>
      </c>
      <c r="G87" s="29">
        <f t="shared" si="23"/>
        <v>780321.18011212221</v>
      </c>
      <c r="H87" s="29">
        <f t="shared" si="23"/>
        <v>40232.67692925212</v>
      </c>
      <c r="I87" s="29">
        <f t="shared" si="23"/>
        <v>10910923.094997408</v>
      </c>
      <c r="J87" s="29">
        <f t="shared" si="23"/>
        <v>1129216.6315718431</v>
      </c>
      <c r="K87" s="29">
        <f t="shared" si="23"/>
        <v>129542.1902239755</v>
      </c>
      <c r="L87" s="29">
        <f t="shared" si="23"/>
        <v>15122.714986373283</v>
      </c>
      <c r="M87" s="29">
        <f t="shared" si="23"/>
        <v>7736484.1046956703</v>
      </c>
      <c r="N87" s="29">
        <f t="shared" si="23"/>
        <v>1096775.8870078083</v>
      </c>
      <c r="O87" s="29">
        <f t="shared" si="23"/>
        <v>1125496.9208275117</v>
      </c>
      <c r="P87" s="29">
        <f t="shared" si="23"/>
        <v>15131.66429133452</v>
      </c>
      <c r="Q87" s="29">
        <f t="shared" si="25"/>
        <v>409.07030121529272</v>
      </c>
      <c r="R87" s="29">
        <f t="shared" si="25"/>
        <v>318174.56351868034</v>
      </c>
      <c r="S87" s="30">
        <f t="shared" si="25"/>
        <v>42710.192358395245</v>
      </c>
      <c r="T87" s="31">
        <f t="shared" si="24"/>
        <v>32728180.419504803</v>
      </c>
    </row>
    <row r="88" spans="1:20" x14ac:dyDescent="0.2">
      <c r="A88" s="4" t="s">
        <v>39</v>
      </c>
      <c r="B88" s="16">
        <f>SUM(B85:B87)</f>
        <v>20217725.954177946</v>
      </c>
      <c r="C88" s="16">
        <f t="shared" ref="C88:S88" si="26">SUM(C85:C87)</f>
        <v>534765.04582205892</v>
      </c>
      <c r="D88" s="16">
        <f t="shared" si="26"/>
        <v>6587729.0587325878</v>
      </c>
      <c r="E88" s="16">
        <f t="shared" si="26"/>
        <v>54540.052295278198</v>
      </c>
      <c r="F88" s="16">
        <f t="shared" si="26"/>
        <v>16300.788972134662</v>
      </c>
      <c r="G88" s="16">
        <f t="shared" si="26"/>
        <v>2269052.7277559377</v>
      </c>
      <c r="H88" s="16">
        <f t="shared" si="26"/>
        <v>116990.37224406197</v>
      </c>
      <c r="I88" s="16">
        <f t="shared" si="26"/>
        <v>32292571.179826863</v>
      </c>
      <c r="J88" s="16">
        <f t="shared" si="26"/>
        <v>3342091.9692117702</v>
      </c>
      <c r="K88" s="16">
        <f t="shared" si="26"/>
        <v>383400.22765960067</v>
      </c>
      <c r="L88" s="16">
        <f t="shared" si="26"/>
        <v>44758.023301768102</v>
      </c>
      <c r="M88" s="16">
        <f t="shared" si="26"/>
        <v>22897326.051819578</v>
      </c>
      <c r="N88" s="16">
        <f t="shared" si="26"/>
        <v>3246078.5481804195</v>
      </c>
      <c r="O88" s="16">
        <f t="shared" si="26"/>
        <v>3035018.0134429322</v>
      </c>
      <c r="P88" s="16">
        <f t="shared" si="26"/>
        <v>40804.086486354485</v>
      </c>
      <c r="Q88" s="16">
        <f t="shared" si="26"/>
        <v>1103.1000707137532</v>
      </c>
      <c r="R88" s="16">
        <f t="shared" si="26"/>
        <v>857990.3808075639</v>
      </c>
      <c r="S88" s="17">
        <f t="shared" si="26"/>
        <v>115172.41919243611</v>
      </c>
      <c r="T88" s="12">
        <f t="shared" si="24"/>
        <v>96053418</v>
      </c>
    </row>
    <row r="89" spans="1:20" x14ac:dyDescent="0.2">
      <c r="A89" s="4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7"/>
      <c r="T89" s="12"/>
    </row>
    <row r="90" spans="1:20" x14ac:dyDescent="0.2">
      <c r="A90" s="4" t="s">
        <v>44</v>
      </c>
      <c r="B90" s="16">
        <f t="shared" ref="B90:S90" si="27">B83+B88</f>
        <v>35550729.819136783</v>
      </c>
      <c r="C90" s="16">
        <f t="shared" si="27"/>
        <v>953185.18086322187</v>
      </c>
      <c r="D90" s="16">
        <f t="shared" si="27"/>
        <v>11698577.613871122</v>
      </c>
      <c r="E90" s="16">
        <f t="shared" si="27"/>
        <v>111580.39030839948</v>
      </c>
      <c r="F90" s="16">
        <f t="shared" si="27"/>
        <v>31316.895820479142</v>
      </c>
      <c r="G90" s="16">
        <f t="shared" si="27"/>
        <v>3974401.4527072357</v>
      </c>
      <c r="H90" s="16">
        <f t="shared" si="27"/>
        <v>214394.64729276439</v>
      </c>
      <c r="I90" s="16">
        <f t="shared" si="27"/>
        <v>61174066.226277024</v>
      </c>
      <c r="J90" s="16">
        <f t="shared" si="27"/>
        <v>6750337.595193876</v>
      </c>
      <c r="K90" s="16">
        <f t="shared" si="27"/>
        <v>742727.51733421965</v>
      </c>
      <c r="L90" s="16">
        <f t="shared" si="27"/>
        <v>94081.161194887129</v>
      </c>
      <c r="M90" s="16">
        <f t="shared" si="27"/>
        <v>43835074.74193956</v>
      </c>
      <c r="N90" s="16">
        <f t="shared" si="27"/>
        <v>6457962.7580604348</v>
      </c>
      <c r="O90" s="16">
        <f t="shared" si="27"/>
        <v>5664449.7780488078</v>
      </c>
      <c r="P90" s="16">
        <f t="shared" si="27"/>
        <v>72850.721880479483</v>
      </c>
      <c r="Q90" s="16">
        <f t="shared" si="27"/>
        <v>1103.1000707137532</v>
      </c>
      <c r="R90" s="16">
        <f t="shared" si="27"/>
        <v>1576631.3318333528</v>
      </c>
      <c r="S90" s="17">
        <f t="shared" si="27"/>
        <v>214270.06816664722</v>
      </c>
      <c r="T90" s="12">
        <f>SUM(B90:S90)</f>
        <v>179117741</v>
      </c>
    </row>
    <row r="91" spans="1:20" ht="13.5" thickBot="1" x14ac:dyDescent="0.25">
      <c r="A91" s="32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4"/>
      <c r="T91" s="35"/>
    </row>
  </sheetData>
  <mergeCells count="2">
    <mergeCell ref="A1:T1"/>
    <mergeCell ref="A2:T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35"/>
  <sheetViews>
    <sheetView zoomScale="80" zoomScaleNormal="80" workbookViewId="0">
      <selection sqref="A1:H1"/>
    </sheetView>
  </sheetViews>
  <sheetFormatPr defaultColWidth="9.140625" defaultRowHeight="12.75" x14ac:dyDescent="0.2"/>
  <cols>
    <col min="1" max="1" width="51.7109375" style="1" customWidth="1"/>
    <col min="2" max="2" width="14.28515625" style="1" customWidth="1"/>
    <col min="3" max="3" width="14.5703125" style="1" customWidth="1"/>
    <col min="4" max="4" width="16.5703125" style="1" customWidth="1"/>
    <col min="5" max="5" width="22.42578125" style="1" customWidth="1"/>
    <col min="6" max="6" width="15.7109375" style="1" customWidth="1"/>
    <col min="7" max="7" width="17.42578125" style="1" customWidth="1"/>
    <col min="8" max="8" width="14.28515625" style="1" customWidth="1"/>
    <col min="9" max="16384" width="9.140625" style="1"/>
  </cols>
  <sheetData>
    <row r="1" spans="1:8" ht="15" x14ac:dyDescent="0.2">
      <c r="A1" s="396" t="s">
        <v>244</v>
      </c>
      <c r="B1" s="396" t="s">
        <v>244</v>
      </c>
      <c r="C1" s="396" t="s">
        <v>244</v>
      </c>
      <c r="D1" s="396" t="s">
        <v>244</v>
      </c>
      <c r="E1" s="396" t="s">
        <v>244</v>
      </c>
      <c r="F1" s="396" t="s">
        <v>244</v>
      </c>
      <c r="G1" s="396" t="s">
        <v>244</v>
      </c>
      <c r="H1" s="396" t="s">
        <v>244</v>
      </c>
    </row>
    <row r="2" spans="1:8" ht="15.75" thickBot="1" x14ac:dyDescent="0.25">
      <c r="A2" s="396" t="s">
        <v>235</v>
      </c>
      <c r="B2" s="396"/>
      <c r="C2" s="396"/>
      <c r="D2" s="396"/>
      <c r="E2" s="396"/>
      <c r="F2" s="396"/>
      <c r="G2" s="396"/>
      <c r="H2" s="396"/>
    </row>
    <row r="3" spans="1:8" x14ac:dyDescent="0.2">
      <c r="A3" s="2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/>
    </row>
    <row r="4" spans="1:8" ht="13.5" thickBot="1" x14ac:dyDescent="0.25">
      <c r="A4" s="3" t="s">
        <v>1</v>
      </c>
      <c r="B4" s="3" t="s">
        <v>63</v>
      </c>
      <c r="C4" s="3" t="s">
        <v>64</v>
      </c>
      <c r="D4" s="3" t="s">
        <v>65</v>
      </c>
      <c r="E4" s="3" t="s">
        <v>66</v>
      </c>
      <c r="F4" s="3" t="s">
        <v>243</v>
      </c>
      <c r="G4" s="3" t="s">
        <v>67</v>
      </c>
      <c r="H4" s="3" t="s">
        <v>8</v>
      </c>
    </row>
    <row r="5" spans="1:8" x14ac:dyDescent="0.2">
      <c r="A5" s="4"/>
      <c r="B5" s="5"/>
      <c r="C5" s="5"/>
      <c r="D5" s="5"/>
      <c r="E5" s="5"/>
      <c r="F5" s="5"/>
      <c r="G5" s="6"/>
      <c r="H5" s="7"/>
    </row>
    <row r="6" spans="1:8" x14ac:dyDescent="0.2">
      <c r="A6" s="8" t="s">
        <v>245</v>
      </c>
      <c r="B6" s="5"/>
      <c r="C6" s="5"/>
      <c r="D6" s="5"/>
      <c r="E6" s="5"/>
      <c r="F6" s="5"/>
      <c r="G6" s="9"/>
      <c r="H6" s="7"/>
    </row>
    <row r="7" spans="1:8" x14ac:dyDescent="0.2">
      <c r="A7" s="4"/>
      <c r="B7" s="5"/>
      <c r="C7" s="5"/>
      <c r="D7" s="5"/>
      <c r="E7" s="5"/>
      <c r="F7" s="5"/>
      <c r="G7" s="9"/>
      <c r="H7" s="7"/>
    </row>
    <row r="8" spans="1:8" x14ac:dyDescent="0.2">
      <c r="A8" s="8" t="s">
        <v>9</v>
      </c>
      <c r="B8" s="10">
        <v>10295.997815758126</v>
      </c>
      <c r="C8" s="10">
        <v>777.81184431796726</v>
      </c>
      <c r="D8" s="10">
        <v>15.298837237779503</v>
      </c>
      <c r="E8" s="10">
        <v>10.891502686127524</v>
      </c>
      <c r="F8" s="10">
        <v>430.81617639153717</v>
      </c>
      <c r="G8" s="11">
        <v>97.183823608462902</v>
      </c>
      <c r="H8" s="12">
        <f>SUM(B8:G8)</f>
        <v>11628</v>
      </c>
    </row>
    <row r="9" spans="1:8" x14ac:dyDescent="0.2">
      <c r="A9" s="4" t="s">
        <v>10</v>
      </c>
      <c r="B9" s="13">
        <v>3.2658349494827411E-2</v>
      </c>
      <c r="C9" s="13">
        <v>1.6553569437879844E-2</v>
      </c>
      <c r="D9" s="13"/>
      <c r="E9" s="13"/>
      <c r="F9" s="13">
        <v>8.498956210336292E-3</v>
      </c>
      <c r="G9" s="14"/>
      <c r="H9" s="15"/>
    </row>
    <row r="10" spans="1:8" x14ac:dyDescent="0.2">
      <c r="A10" s="4" t="s">
        <v>11</v>
      </c>
      <c r="B10" s="16">
        <f t="shared" ref="B10:G10" si="0">B8*B9</f>
        <v>336.25029506500852</v>
      </c>
      <c r="C10" s="16">
        <f t="shared" si="0"/>
        <v>12.875562374522858</v>
      </c>
      <c r="D10" s="16">
        <f t="shared" si="0"/>
        <v>0</v>
      </c>
      <c r="E10" s="16">
        <f t="shared" si="0"/>
        <v>0</v>
      </c>
      <c r="F10" s="16">
        <f t="shared" si="0"/>
        <v>3.66148781785619</v>
      </c>
      <c r="G10" s="17">
        <f t="shared" si="0"/>
        <v>0</v>
      </c>
      <c r="H10" s="12">
        <f>SUM(B10:G10)</f>
        <v>352.78734525738759</v>
      </c>
    </row>
    <row r="11" spans="1:8" x14ac:dyDescent="0.2">
      <c r="A11" s="4"/>
      <c r="B11" s="5"/>
      <c r="C11" s="5"/>
      <c r="D11" s="5"/>
      <c r="E11" s="5"/>
      <c r="F11" s="5"/>
      <c r="G11" s="9"/>
      <c r="H11" s="15"/>
    </row>
    <row r="12" spans="1:8" x14ac:dyDescent="0.2">
      <c r="A12" s="8" t="s">
        <v>12</v>
      </c>
      <c r="B12" s="5"/>
      <c r="C12" s="5"/>
      <c r="D12" s="5"/>
      <c r="E12" s="5"/>
      <c r="F12" s="5"/>
      <c r="G12" s="9"/>
      <c r="H12" s="15"/>
    </row>
    <row r="13" spans="1:8" x14ac:dyDescent="0.2">
      <c r="A13" s="4" t="s">
        <v>13</v>
      </c>
      <c r="B13" s="18">
        <f>B15+B14</f>
        <v>6041364.3674360812</v>
      </c>
      <c r="C13" s="18">
        <f t="shared" ref="C13:G13" si="1">C15+C14</f>
        <v>571197.73942692357</v>
      </c>
      <c r="D13" s="18">
        <f t="shared" si="1"/>
        <v>22531.781983398556</v>
      </c>
      <c r="E13" s="18">
        <f t="shared" si="1"/>
        <v>9881.1111535965028</v>
      </c>
      <c r="F13" s="18">
        <f t="shared" si="1"/>
        <v>242690.99794861724</v>
      </c>
      <c r="G13" s="17">
        <f t="shared" si="1"/>
        <v>93287.002051382762</v>
      </c>
      <c r="H13" s="12">
        <f>SUM(B13:G13)</f>
        <v>6980953</v>
      </c>
    </row>
    <row r="14" spans="1:8" x14ac:dyDescent="0.2">
      <c r="A14" s="4" t="s">
        <v>14</v>
      </c>
      <c r="B14" s="10">
        <v>2589247.1067528562</v>
      </c>
      <c r="C14" s="10">
        <v>257048.35391434951</v>
      </c>
      <c r="D14" s="10">
        <v>5095.5567793606351</v>
      </c>
      <c r="E14" s="10">
        <v>5335.9825534338943</v>
      </c>
      <c r="F14" s="10">
        <v>103105.4863234997</v>
      </c>
      <c r="G14" s="11">
        <v>45700.513676500312</v>
      </c>
      <c r="H14" s="12">
        <f t="shared" ref="H14:H15" si="2">SUM(B14:G14)</f>
        <v>3005533.0000000005</v>
      </c>
    </row>
    <row r="15" spans="1:8" x14ac:dyDescent="0.2">
      <c r="A15" s="4" t="s">
        <v>15</v>
      </c>
      <c r="B15" s="10">
        <v>3452117.2606832255</v>
      </c>
      <c r="C15" s="10">
        <v>314149.38551257405</v>
      </c>
      <c r="D15" s="10">
        <v>17436.225204037921</v>
      </c>
      <c r="E15" s="10">
        <v>4545.1286001626086</v>
      </c>
      <c r="F15" s="10">
        <v>139585.51162511754</v>
      </c>
      <c r="G15" s="11">
        <v>47586.488374882458</v>
      </c>
      <c r="H15" s="12">
        <f t="shared" si="2"/>
        <v>3975420</v>
      </c>
    </row>
    <row r="16" spans="1:8" x14ac:dyDescent="0.2">
      <c r="A16" s="4"/>
      <c r="B16" s="5"/>
      <c r="C16" s="5"/>
      <c r="D16" s="5"/>
      <c r="E16" s="5"/>
      <c r="F16" s="5"/>
      <c r="G16" s="9"/>
      <c r="H16" s="15"/>
    </row>
    <row r="17" spans="1:8" x14ac:dyDescent="0.2">
      <c r="A17" s="8" t="s">
        <v>16</v>
      </c>
      <c r="B17" s="5"/>
      <c r="C17" s="5"/>
      <c r="D17" s="5"/>
      <c r="E17" s="5"/>
      <c r="F17" s="5"/>
      <c r="G17" s="9"/>
      <c r="H17" s="15"/>
    </row>
    <row r="18" spans="1:8" x14ac:dyDescent="0.2">
      <c r="A18" s="4" t="s">
        <v>17</v>
      </c>
      <c r="B18" s="19">
        <v>7.2741463403748425E-3</v>
      </c>
      <c r="C18" s="19">
        <v>6.9054414346510695E-3</v>
      </c>
      <c r="D18" s="19">
        <v>7.8585432800743083E-3</v>
      </c>
      <c r="E18" s="19">
        <v>8.6088389542485575E-3</v>
      </c>
      <c r="F18" s="19">
        <v>6.6875263012407763E-3</v>
      </c>
      <c r="G18" s="20">
        <v>5.4763624491938282E-3</v>
      </c>
      <c r="H18" s="15"/>
    </row>
    <row r="19" spans="1:8" x14ac:dyDescent="0.2">
      <c r="A19" s="4" t="s">
        <v>18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20">
        <v>0</v>
      </c>
      <c r="H19" s="15"/>
    </row>
    <row r="20" spans="1:8" x14ac:dyDescent="0.2">
      <c r="A20" s="4" t="s">
        <v>19</v>
      </c>
      <c r="B20" s="19">
        <v>6.8460260668823493E-3</v>
      </c>
      <c r="C20" s="19">
        <v>6.5597232992085546E-3</v>
      </c>
      <c r="D20" s="19">
        <v>6.9867872397578693E-3</v>
      </c>
      <c r="E20" s="19">
        <v>5.715217644289017E-3</v>
      </c>
      <c r="F20" s="19">
        <v>5.7181713479073195E-3</v>
      </c>
      <c r="G20" s="20">
        <v>5.1028186207301655E-3</v>
      </c>
      <c r="H20" s="15"/>
    </row>
    <row r="21" spans="1:8" x14ac:dyDescent="0.2">
      <c r="A21" s="4" t="s">
        <v>20</v>
      </c>
      <c r="B21" s="19">
        <v>6.217151324125824E-3</v>
      </c>
      <c r="C21" s="19">
        <v>5.6865161597160962E-3</v>
      </c>
      <c r="D21" s="19">
        <v>6.6120594042147372E-3</v>
      </c>
      <c r="E21" s="19">
        <v>8.9632465133603918E-3</v>
      </c>
      <c r="F21" s="19">
        <v>6.0134891106376921E-3</v>
      </c>
      <c r="G21" s="20">
        <v>5.1232610452521306E-3</v>
      </c>
      <c r="H21" s="15"/>
    </row>
    <row r="22" spans="1:8" x14ac:dyDescent="0.2">
      <c r="A22" s="4"/>
      <c r="B22" s="5"/>
      <c r="C22" s="5"/>
      <c r="D22" s="5"/>
      <c r="E22" s="5"/>
      <c r="F22" s="5"/>
      <c r="G22" s="9"/>
      <c r="H22" s="15"/>
    </row>
    <row r="23" spans="1:8" x14ac:dyDescent="0.2">
      <c r="A23" s="8" t="s">
        <v>21</v>
      </c>
      <c r="B23" s="5"/>
      <c r="C23" s="5"/>
      <c r="D23" s="5"/>
      <c r="E23" s="5"/>
      <c r="F23" s="5"/>
      <c r="G23" s="9"/>
      <c r="H23" s="15"/>
    </row>
    <row r="24" spans="1:8" x14ac:dyDescent="0.2">
      <c r="A24" s="4" t="s">
        <v>22</v>
      </c>
      <c r="B24" s="19">
        <v>5.3290167464466968E-4</v>
      </c>
      <c r="C24" s="19">
        <v>9.3997841290284454E-5</v>
      </c>
      <c r="D24" s="19"/>
      <c r="E24" s="19"/>
      <c r="F24" s="19">
        <v>1.1928412553817029E-4</v>
      </c>
      <c r="G24" s="20"/>
      <c r="H24" s="15"/>
    </row>
    <row r="25" spans="1:8" x14ac:dyDescent="0.2">
      <c r="A25" s="4"/>
      <c r="B25" s="21"/>
      <c r="C25" s="21"/>
      <c r="D25" s="21"/>
      <c r="E25" s="21"/>
      <c r="F25" s="21"/>
      <c r="G25" s="22"/>
      <c r="H25" s="15"/>
    </row>
    <row r="26" spans="1:8" x14ac:dyDescent="0.2">
      <c r="A26" s="4" t="s">
        <v>23</v>
      </c>
      <c r="B26" s="19">
        <v>0.32046693026144035</v>
      </c>
      <c r="C26" s="19">
        <v>0.27751275616095433</v>
      </c>
      <c r="D26" s="19">
        <v>0.15970727507533361</v>
      </c>
      <c r="E26" s="19">
        <v>0.22490759169746938</v>
      </c>
      <c r="F26" s="19">
        <v>0.43593229162900671</v>
      </c>
      <c r="G26" s="20">
        <v>0.23976390082537419</v>
      </c>
      <c r="H26" s="15"/>
    </row>
    <row r="27" spans="1:8" x14ac:dyDescent="0.2">
      <c r="A27" s="4" t="s">
        <v>24</v>
      </c>
      <c r="B27" s="19">
        <v>8.1120024331825247E-2</v>
      </c>
      <c r="C27" s="19">
        <v>8.0780504626702679E-2</v>
      </c>
      <c r="D27" s="19">
        <v>4.7926531783613148E-2</v>
      </c>
      <c r="E27" s="19">
        <v>6.7671310776229732E-2</v>
      </c>
      <c r="F27" s="19">
        <v>0.10838111627705189</v>
      </c>
      <c r="G27" s="20">
        <v>7.0829752387747483E-2</v>
      </c>
      <c r="H27" s="15"/>
    </row>
    <row r="28" spans="1:8" x14ac:dyDescent="0.2">
      <c r="A28" s="4" t="s">
        <v>25</v>
      </c>
      <c r="B28" s="19">
        <v>0.16080675208151163</v>
      </c>
      <c r="C28" s="19">
        <v>0.16807160053898373</v>
      </c>
      <c r="D28" s="19">
        <v>0.11178074329172046</v>
      </c>
      <c r="E28" s="19">
        <v>0.15723628092123967</v>
      </c>
      <c r="F28" s="19">
        <v>0.19943745074078625</v>
      </c>
      <c r="G28" s="20">
        <v>0.14315134021955922</v>
      </c>
      <c r="H28" s="15"/>
    </row>
    <row r="29" spans="1:8" x14ac:dyDescent="0.2">
      <c r="A29" s="4" t="s">
        <v>26</v>
      </c>
      <c r="B29" s="19">
        <v>0.24493910707270403</v>
      </c>
      <c r="C29" s="19">
        <v>0.30801897937940237</v>
      </c>
      <c r="D29" s="19">
        <v>0.31941455015066722</v>
      </c>
      <c r="E29" s="19">
        <v>0.43204435598521462</v>
      </c>
      <c r="F29" s="19">
        <v>0.22643692289893633</v>
      </c>
      <c r="G29" s="20">
        <v>0.27200051889928484</v>
      </c>
      <c r="H29" s="15"/>
    </row>
    <row r="30" spans="1:8" x14ac:dyDescent="0.2">
      <c r="A30" s="4" t="s">
        <v>27</v>
      </c>
      <c r="B30" s="23">
        <v>0.19266718625251872</v>
      </c>
      <c r="C30" s="23">
        <v>0.1656161592939569</v>
      </c>
      <c r="D30" s="23">
        <v>0.36117089969866556</v>
      </c>
      <c r="E30" s="23">
        <v>0.11814046061984644</v>
      </c>
      <c r="F30" s="23">
        <v>2.9812218454218754E-2</v>
      </c>
      <c r="G30" s="24">
        <v>0.27425448766803412</v>
      </c>
      <c r="H30" s="15"/>
    </row>
    <row r="31" spans="1:8" x14ac:dyDescent="0.2">
      <c r="A31" s="4"/>
      <c r="B31" s="25">
        <f>SUM(B26:B30)</f>
        <v>1</v>
      </c>
      <c r="C31" s="25">
        <f t="shared" ref="C31:G31" si="3">SUM(C26:C30)</f>
        <v>1</v>
      </c>
      <c r="D31" s="25">
        <f t="shared" si="3"/>
        <v>1</v>
      </c>
      <c r="E31" s="25">
        <f t="shared" si="3"/>
        <v>0.99999999999999978</v>
      </c>
      <c r="F31" s="25">
        <f t="shared" si="3"/>
        <v>1</v>
      </c>
      <c r="G31" s="26">
        <f t="shared" si="3"/>
        <v>0.99999999999999978</v>
      </c>
      <c r="H31" s="15"/>
    </row>
    <row r="32" spans="1:8" x14ac:dyDescent="0.2">
      <c r="A32" s="4"/>
      <c r="B32" s="5"/>
      <c r="C32" s="5"/>
      <c r="D32" s="5"/>
      <c r="E32" s="5"/>
      <c r="F32" s="5"/>
      <c r="G32" s="9"/>
      <c r="H32" s="15"/>
    </row>
    <row r="33" spans="1:8" x14ac:dyDescent="0.2">
      <c r="A33" s="4" t="s">
        <v>28</v>
      </c>
      <c r="B33" s="19">
        <v>5.1145322872672727E-4</v>
      </c>
      <c r="C33" s="19">
        <v>2.5383944731542098E-5</v>
      </c>
      <c r="D33" s="19"/>
      <c r="E33" s="19"/>
      <c r="F33" s="19"/>
      <c r="G33" s="20"/>
      <c r="H33" s="15"/>
    </row>
    <row r="34" spans="1:8" x14ac:dyDescent="0.2">
      <c r="A34" s="4"/>
      <c r="B34" s="21"/>
      <c r="C34" s="21"/>
      <c r="D34" s="21"/>
      <c r="E34" s="21"/>
      <c r="F34" s="21"/>
      <c r="G34" s="22"/>
      <c r="H34" s="15"/>
    </row>
    <row r="35" spans="1:8" x14ac:dyDescent="0.2">
      <c r="A35" s="4" t="s">
        <v>29</v>
      </c>
      <c r="B35" s="19">
        <v>0.36808196449496067</v>
      </c>
      <c r="C35" s="19">
        <v>0.32098982098982098</v>
      </c>
      <c r="D35" s="19">
        <v>0.2135783218846137</v>
      </c>
      <c r="E35" s="19">
        <v>0.32727565133483433</v>
      </c>
      <c r="F35" s="19">
        <v>0.45495735217291544</v>
      </c>
      <c r="G35" s="20">
        <v>0.33025719042424939</v>
      </c>
      <c r="H35" s="15"/>
    </row>
    <row r="36" spans="1:8" x14ac:dyDescent="0.2">
      <c r="A36" s="4" t="s">
        <v>30</v>
      </c>
      <c r="B36" s="19">
        <v>9.0652580085529927E-2</v>
      </c>
      <c r="C36" s="19">
        <v>9.1025267081605118E-2</v>
      </c>
      <c r="D36" s="19">
        <v>6.4267352185089971E-2</v>
      </c>
      <c r="E36" s="19">
        <v>9.7780636860726952E-2</v>
      </c>
      <c r="F36" s="19">
        <v>0.11360873365003883</v>
      </c>
      <c r="G36" s="20">
        <v>8.5495723061025319E-2</v>
      </c>
      <c r="H36" s="15"/>
    </row>
    <row r="37" spans="1:8" x14ac:dyDescent="0.2">
      <c r="A37" s="4" t="s">
        <v>31</v>
      </c>
      <c r="B37" s="19">
        <v>0.17135560345547071</v>
      </c>
      <c r="C37" s="19">
        <v>0.18434933927891675</v>
      </c>
      <c r="D37" s="19">
        <v>0.14256816553584223</v>
      </c>
      <c r="E37" s="19">
        <v>0.22949501447410742</v>
      </c>
      <c r="F37" s="19">
        <v>0.1802487098238916</v>
      </c>
      <c r="G37" s="20">
        <v>0.15844767208220908</v>
      </c>
      <c r="H37" s="15"/>
    </row>
    <row r="38" spans="1:8" x14ac:dyDescent="0.2">
      <c r="A38" s="4" t="s">
        <v>32</v>
      </c>
      <c r="B38" s="19">
        <v>0.22960741481783997</v>
      </c>
      <c r="C38" s="19">
        <v>0.28768680881356945</v>
      </c>
      <c r="D38" s="19">
        <v>0.38998693581693289</v>
      </c>
      <c r="E38" s="19">
        <v>0.34544869733033134</v>
      </c>
      <c r="F38" s="19">
        <v>0.21739406396929942</v>
      </c>
      <c r="G38" s="20">
        <v>0.25500889832941043</v>
      </c>
      <c r="H38" s="15"/>
    </row>
    <row r="39" spans="1:8" x14ac:dyDescent="0.2">
      <c r="A39" s="4" t="s">
        <v>33</v>
      </c>
      <c r="B39" s="23">
        <v>0.14030243714619872</v>
      </c>
      <c r="C39" s="23">
        <v>0.11594876383608776</v>
      </c>
      <c r="D39" s="23">
        <v>0.18959922457752118</v>
      </c>
      <c r="E39" s="23">
        <v>0</v>
      </c>
      <c r="F39" s="23">
        <v>3.3791140383854855E-2</v>
      </c>
      <c r="G39" s="24">
        <v>0.17079051610310581</v>
      </c>
      <c r="H39" s="15"/>
    </row>
    <row r="40" spans="1:8" x14ac:dyDescent="0.2">
      <c r="A40" s="4"/>
      <c r="B40" s="25">
        <f>SUM(B35:B39)</f>
        <v>1</v>
      </c>
      <c r="C40" s="25">
        <f t="shared" ref="C40:G40" si="4">SUM(C35:C39)</f>
        <v>1</v>
      </c>
      <c r="D40" s="25">
        <f t="shared" si="4"/>
        <v>1</v>
      </c>
      <c r="E40" s="25">
        <f t="shared" si="4"/>
        <v>1</v>
      </c>
      <c r="F40" s="25">
        <f t="shared" si="4"/>
        <v>1.0000000000000002</v>
      </c>
      <c r="G40" s="26">
        <f t="shared" si="4"/>
        <v>1</v>
      </c>
      <c r="H40" s="15"/>
    </row>
    <row r="41" spans="1:8" x14ac:dyDescent="0.2">
      <c r="A41" s="4"/>
      <c r="B41" s="25"/>
      <c r="C41" s="25"/>
      <c r="D41" s="25"/>
      <c r="E41" s="25"/>
      <c r="F41" s="25"/>
      <c r="G41" s="26"/>
      <c r="H41" s="15"/>
    </row>
    <row r="42" spans="1:8" x14ac:dyDescent="0.2">
      <c r="A42" s="27" t="s">
        <v>34</v>
      </c>
      <c r="B42" s="25"/>
      <c r="C42" s="25"/>
      <c r="D42" s="25"/>
      <c r="E42" s="25"/>
      <c r="F42" s="25"/>
      <c r="G42" s="26"/>
      <c r="H42" s="15"/>
    </row>
    <row r="43" spans="1:8" x14ac:dyDescent="0.2">
      <c r="A43" s="4" t="s">
        <v>19</v>
      </c>
      <c r="B43" s="19">
        <v>0.30082888607991332</v>
      </c>
      <c r="C43" s="19">
        <v>0.28288136970601091</v>
      </c>
      <c r="D43" s="19">
        <v>0.28224532071639957</v>
      </c>
      <c r="E43" s="19">
        <v>0.37027986233115801</v>
      </c>
      <c r="F43" s="19">
        <v>0.2688528325428281</v>
      </c>
      <c r="G43" s="20">
        <v>0.31258912126478544</v>
      </c>
      <c r="H43" s="15"/>
    </row>
    <row r="44" spans="1:8" x14ac:dyDescent="0.2">
      <c r="A44" s="4" t="s">
        <v>246</v>
      </c>
      <c r="B44" s="19">
        <v>0.3905837380012584</v>
      </c>
      <c r="C44" s="19">
        <v>0.43726570873891724</v>
      </c>
      <c r="D44" s="19">
        <v>0.43311294086656216</v>
      </c>
      <c r="E44" s="19">
        <v>0.42528353775770456</v>
      </c>
      <c r="F44" s="19">
        <v>0.4506941235879075</v>
      </c>
      <c r="G44" s="20">
        <v>0.42080787380860868</v>
      </c>
      <c r="H44" s="15"/>
    </row>
    <row r="45" spans="1:8" x14ac:dyDescent="0.2">
      <c r="A45" s="4" t="s">
        <v>35</v>
      </c>
      <c r="B45" s="23">
        <v>0.30858737591882829</v>
      </c>
      <c r="C45" s="23">
        <v>0.27985292155507191</v>
      </c>
      <c r="D45" s="23">
        <v>0.28464173841703821</v>
      </c>
      <c r="E45" s="23">
        <v>0.20443659991113761</v>
      </c>
      <c r="F45" s="23">
        <v>0.28045304386926445</v>
      </c>
      <c r="G45" s="24">
        <v>0.26660300492660582</v>
      </c>
      <c r="H45" s="15"/>
    </row>
    <row r="46" spans="1:8" x14ac:dyDescent="0.2">
      <c r="A46" s="4" t="s">
        <v>36</v>
      </c>
      <c r="B46" s="28">
        <f t="shared" ref="B46:G46" si="5">SUM(B43:B45)</f>
        <v>1</v>
      </c>
      <c r="C46" s="28">
        <f t="shared" si="5"/>
        <v>1</v>
      </c>
      <c r="D46" s="28">
        <f t="shared" si="5"/>
        <v>0.99999999999999989</v>
      </c>
      <c r="E46" s="28">
        <f t="shared" si="5"/>
        <v>1</v>
      </c>
      <c r="F46" s="28">
        <f t="shared" si="5"/>
        <v>1</v>
      </c>
      <c r="G46" s="26">
        <f t="shared" si="5"/>
        <v>0.99999999999999989</v>
      </c>
      <c r="H46" s="15"/>
    </row>
    <row r="47" spans="1:8" x14ac:dyDescent="0.2">
      <c r="A47" s="4"/>
      <c r="B47" s="19"/>
      <c r="C47" s="19"/>
      <c r="D47" s="19"/>
      <c r="E47" s="19"/>
      <c r="F47" s="19"/>
      <c r="G47" s="26"/>
      <c r="H47" s="15"/>
    </row>
    <row r="48" spans="1:8" x14ac:dyDescent="0.2">
      <c r="A48" s="4" t="s">
        <v>37</v>
      </c>
      <c r="B48" s="19">
        <v>0.29320625131794248</v>
      </c>
      <c r="C48" s="19">
        <v>0.26228074915338012</v>
      </c>
      <c r="D48" s="19">
        <v>0.262266570384173</v>
      </c>
      <c r="E48" s="19">
        <v>0.33018092508715652</v>
      </c>
      <c r="F48" s="19">
        <v>0.26738976619487764</v>
      </c>
      <c r="G48" s="20">
        <v>0.25029006334492732</v>
      </c>
      <c r="H48" s="15"/>
    </row>
    <row r="49" spans="1:8" x14ac:dyDescent="0.2">
      <c r="A49" s="4" t="s">
        <v>247</v>
      </c>
      <c r="B49" s="19">
        <v>0.37088871818219749</v>
      </c>
      <c r="C49" s="19">
        <v>0.39740660063261485</v>
      </c>
      <c r="D49" s="19">
        <v>0.42735422581368315</v>
      </c>
      <c r="E49" s="19">
        <v>0.39966397793666458</v>
      </c>
      <c r="F49" s="19">
        <v>0.41023188428370605</v>
      </c>
      <c r="G49" s="20">
        <v>0.37534402281671198</v>
      </c>
      <c r="H49" s="15"/>
    </row>
    <row r="50" spans="1:8" x14ac:dyDescent="0.2">
      <c r="A50" s="4" t="s">
        <v>38</v>
      </c>
      <c r="B50" s="23">
        <v>0.3359050304998602</v>
      </c>
      <c r="C50" s="23">
        <v>0.34031265021400497</v>
      </c>
      <c r="D50" s="23">
        <v>0.31037920380214395</v>
      </c>
      <c r="E50" s="23">
        <v>0.27015509697617884</v>
      </c>
      <c r="F50" s="23">
        <v>0.32237834952141625</v>
      </c>
      <c r="G50" s="24">
        <v>0.37436591383836071</v>
      </c>
      <c r="H50" s="15"/>
    </row>
    <row r="51" spans="1:8" x14ac:dyDescent="0.2">
      <c r="A51" s="4" t="s">
        <v>39</v>
      </c>
      <c r="B51" s="28">
        <f t="shared" ref="B51:G51" si="6">SUM(B48:B50)</f>
        <v>1</v>
      </c>
      <c r="C51" s="28">
        <f t="shared" si="6"/>
        <v>1</v>
      </c>
      <c r="D51" s="28">
        <f t="shared" si="6"/>
        <v>1.0000000000000002</v>
      </c>
      <c r="E51" s="28">
        <f t="shared" si="6"/>
        <v>1</v>
      </c>
      <c r="F51" s="28">
        <f t="shared" si="6"/>
        <v>1</v>
      </c>
      <c r="G51" s="26">
        <f t="shared" si="6"/>
        <v>1</v>
      </c>
      <c r="H51" s="15"/>
    </row>
    <row r="52" spans="1:8" x14ac:dyDescent="0.2">
      <c r="A52" s="4"/>
      <c r="B52" s="5"/>
      <c r="C52" s="5"/>
      <c r="D52" s="5"/>
      <c r="E52" s="5"/>
      <c r="F52" s="5"/>
      <c r="G52" s="9"/>
      <c r="H52" s="15"/>
    </row>
    <row r="53" spans="1:8" x14ac:dyDescent="0.2">
      <c r="A53" s="8" t="s">
        <v>40</v>
      </c>
      <c r="B53" s="5"/>
      <c r="C53" s="5"/>
      <c r="D53" s="5"/>
      <c r="E53" s="5"/>
      <c r="F53" s="5"/>
      <c r="G53" s="9"/>
      <c r="H53" s="15"/>
    </row>
    <row r="54" spans="1:8" x14ac:dyDescent="0.2">
      <c r="A54" s="4" t="s">
        <v>17</v>
      </c>
      <c r="B54" s="16">
        <f t="shared" ref="B54:G54" si="7">B13*B18</f>
        <v>43945.768504256142</v>
      </c>
      <c r="C54" s="16">
        <f t="shared" si="7"/>
        <v>3944.3725372177028</v>
      </c>
      <c r="D54" s="16">
        <f t="shared" si="7"/>
        <v>177.06698389373608</v>
      </c>
      <c r="E54" s="16">
        <f t="shared" si="7"/>
        <v>85.064894610341469</v>
      </c>
      <c r="F54" s="16">
        <f t="shared" si="7"/>
        <v>1623.0024318557491</v>
      </c>
      <c r="G54" s="17">
        <f t="shared" si="7"/>
        <v>510.87343503206017</v>
      </c>
      <c r="H54" s="12">
        <f>SUM(B54:G54)</f>
        <v>50286.148786865728</v>
      </c>
    </row>
    <row r="55" spans="1:8" x14ac:dyDescent="0.2">
      <c r="A55" s="4" t="s">
        <v>18</v>
      </c>
      <c r="B55" s="16">
        <f t="shared" ref="B55:G57" si="8">B13*B19</f>
        <v>0</v>
      </c>
      <c r="C55" s="16">
        <f t="shared" si="8"/>
        <v>0</v>
      </c>
      <c r="D55" s="16">
        <f t="shared" si="8"/>
        <v>0</v>
      </c>
      <c r="E55" s="16">
        <f t="shared" si="8"/>
        <v>0</v>
      </c>
      <c r="F55" s="16">
        <f t="shared" si="8"/>
        <v>0</v>
      </c>
      <c r="G55" s="17">
        <f t="shared" si="8"/>
        <v>0</v>
      </c>
      <c r="H55" s="12">
        <f t="shared" ref="H55:H57" si="9">SUM(B55:G55)</f>
        <v>0</v>
      </c>
    </row>
    <row r="56" spans="1:8" x14ac:dyDescent="0.2">
      <c r="A56" s="4" t="s">
        <v>19</v>
      </c>
      <c r="B56" s="16">
        <f t="shared" si="8"/>
        <v>17726.053186429759</v>
      </c>
      <c r="C56" s="16">
        <f t="shared" si="8"/>
        <v>1686.166076195165</v>
      </c>
      <c r="D56" s="16">
        <f t="shared" si="8"/>
        <v>35.601571085498591</v>
      </c>
      <c r="E56" s="16">
        <f t="shared" si="8"/>
        <v>30.496301639003754</v>
      </c>
      <c r="F56" s="16">
        <f t="shared" si="8"/>
        <v>589.57483770708598</v>
      </c>
      <c r="G56" s="17">
        <f t="shared" si="8"/>
        <v>233.20143216537937</v>
      </c>
      <c r="H56" s="12">
        <f t="shared" si="9"/>
        <v>20301.093405221891</v>
      </c>
    </row>
    <row r="57" spans="1:8" x14ac:dyDescent="0.2">
      <c r="A57" s="4" t="s">
        <v>20</v>
      </c>
      <c r="B57" s="16">
        <f t="shared" si="8"/>
        <v>21462.335398294326</v>
      </c>
      <c r="C57" s="16">
        <f t="shared" si="8"/>
        <v>1786.4155572821339</v>
      </c>
      <c r="D57" s="16">
        <f t="shared" si="8"/>
        <v>115.28935683436495</v>
      </c>
      <c r="E57" s="16">
        <f t="shared" si="8"/>
        <v>40.739108078182099</v>
      </c>
      <c r="F57" s="16">
        <f t="shared" si="8"/>
        <v>839.39595416043528</v>
      </c>
      <c r="G57" s="17">
        <f t="shared" si="8"/>
        <v>243.79800217137867</v>
      </c>
      <c r="H57" s="12">
        <f t="shared" si="9"/>
        <v>24487.973376820817</v>
      </c>
    </row>
    <row r="58" spans="1:8" x14ac:dyDescent="0.2">
      <c r="A58" s="4"/>
      <c r="B58" s="5"/>
      <c r="C58" s="5"/>
      <c r="D58" s="5"/>
      <c r="E58" s="5"/>
      <c r="F58" s="5"/>
      <c r="G58" s="9"/>
      <c r="H58" s="15"/>
    </row>
    <row r="59" spans="1:8" x14ac:dyDescent="0.2">
      <c r="A59" s="8" t="s">
        <v>41</v>
      </c>
      <c r="B59" s="5"/>
      <c r="C59" s="5"/>
      <c r="D59" s="5"/>
      <c r="E59" s="5"/>
      <c r="F59" s="5"/>
      <c r="G59" s="9"/>
      <c r="H59" s="15"/>
    </row>
    <row r="60" spans="1:8" x14ac:dyDescent="0.2">
      <c r="A60" s="4" t="s">
        <v>22</v>
      </c>
      <c r="B60" s="16">
        <f t="shared" ref="B60:G60" si="10">B24*B14</f>
        <v>1379.8141192574628</v>
      </c>
      <c r="C60" s="16">
        <f t="shared" si="10"/>
        <v>24.161990375169893</v>
      </c>
      <c r="D60" s="16">
        <f t="shared" si="10"/>
        <v>0</v>
      </c>
      <c r="E60" s="16">
        <f t="shared" si="10"/>
        <v>0</v>
      </c>
      <c r="F60" s="16">
        <f t="shared" si="10"/>
        <v>12.298847774286438</v>
      </c>
      <c r="G60" s="17">
        <f t="shared" si="10"/>
        <v>0</v>
      </c>
      <c r="H60" s="12">
        <f>SUM(B60:G60)</f>
        <v>1416.2749574069192</v>
      </c>
    </row>
    <row r="61" spans="1:8" x14ac:dyDescent="0.2">
      <c r="A61" s="4"/>
      <c r="B61" s="16"/>
      <c r="C61" s="16"/>
      <c r="D61" s="16"/>
      <c r="E61" s="16"/>
      <c r="F61" s="16"/>
      <c r="G61" s="17"/>
      <c r="H61" s="12"/>
    </row>
    <row r="62" spans="1:8" x14ac:dyDescent="0.2">
      <c r="A62" s="4" t="s">
        <v>23</v>
      </c>
      <c r="B62" s="16">
        <f t="shared" ref="B62:G66" si="11">B$14*B26</f>
        <v>829768.0719894038</v>
      </c>
      <c r="C62" s="16">
        <f t="shared" si="11"/>
        <v>71334.197161407574</v>
      </c>
      <c r="D62" s="16">
        <f t="shared" si="11"/>
        <v>813.79748822332999</v>
      </c>
      <c r="E62" s="16">
        <f t="shared" si="11"/>
        <v>1200.1029854325304</v>
      </c>
      <c r="F62" s="16">
        <f t="shared" si="11"/>
        <v>44947.010932526435</v>
      </c>
      <c r="G62" s="17">
        <f t="shared" si="11"/>
        <v>10957.333428801077</v>
      </c>
      <c r="H62" s="12">
        <f t="shared" ref="H62:H67" si="12">SUM(B62:G62)</f>
        <v>959020.51398579462</v>
      </c>
    </row>
    <row r="63" spans="1:8" x14ac:dyDescent="0.2">
      <c r="A63" s="4" t="s">
        <v>24</v>
      </c>
      <c r="B63" s="16">
        <f t="shared" si="11"/>
        <v>210039.78830089982</v>
      </c>
      <c r="C63" s="16">
        <f t="shared" si="11"/>
        <v>20764.495742664418</v>
      </c>
      <c r="D63" s="16">
        <f t="shared" si="11"/>
        <v>244.21236394123292</v>
      </c>
      <c r="E63" s="16">
        <f t="shared" si="11"/>
        <v>361.09293366996491</v>
      </c>
      <c r="F63" s="16">
        <f t="shared" si="11"/>
        <v>11174.687702029205</v>
      </c>
      <c r="G63" s="17">
        <f t="shared" si="11"/>
        <v>3236.9560676993842</v>
      </c>
      <c r="H63" s="12">
        <f t="shared" si="12"/>
        <v>245821.23311090405</v>
      </c>
    </row>
    <row r="64" spans="1:8" x14ac:dyDescent="0.2">
      <c r="A64" s="4" t="s">
        <v>25</v>
      </c>
      <c r="B64" s="16">
        <f t="shared" si="11"/>
        <v>416368.41757337784</v>
      </c>
      <c r="C64" s="16">
        <f t="shared" si="11"/>
        <v>43202.528258295868</v>
      </c>
      <c r="D64" s="16">
        <f t="shared" si="11"/>
        <v>569.58512428209701</v>
      </c>
      <c r="E64" s="16">
        <f t="shared" si="11"/>
        <v>839.01005176256558</v>
      </c>
      <c r="F64" s="16">
        <f t="shared" si="11"/>
        <v>20563.095349747782</v>
      </c>
      <c r="G64" s="17">
        <f t="shared" si="11"/>
        <v>6542.0897815133148</v>
      </c>
      <c r="H64" s="12">
        <f t="shared" si="12"/>
        <v>488084.72613897949</v>
      </c>
    </row>
    <row r="65" spans="1:8" x14ac:dyDescent="0.2">
      <c r="A65" s="4" t="s">
        <v>26</v>
      </c>
      <c r="B65" s="16">
        <f t="shared" si="11"/>
        <v>634207.87431862694</v>
      </c>
      <c r="C65" s="16">
        <f t="shared" si="11"/>
        <v>79175.771623853347</v>
      </c>
      <c r="D65" s="16">
        <f t="shared" si="11"/>
        <v>1627.59497644666</v>
      </c>
      <c r="E65" s="16">
        <f t="shared" si="11"/>
        <v>2305.381145846688</v>
      </c>
      <c r="F65" s="16">
        <f t="shared" si="11"/>
        <v>23346.889057091637</v>
      </c>
      <c r="G65" s="17">
        <f t="shared" si="11"/>
        <v>12430.563433971949</v>
      </c>
      <c r="H65" s="12">
        <f t="shared" si="12"/>
        <v>753094.07455583732</v>
      </c>
    </row>
    <row r="66" spans="1:8" x14ac:dyDescent="0.2">
      <c r="A66" s="4" t="s">
        <v>27</v>
      </c>
      <c r="B66" s="29">
        <f t="shared" si="11"/>
        <v>498862.95457054774</v>
      </c>
      <c r="C66" s="29">
        <f t="shared" si="11"/>
        <v>42571.361128128316</v>
      </c>
      <c r="D66" s="29">
        <f t="shared" si="11"/>
        <v>1840.3668264673151</v>
      </c>
      <c r="E66" s="29">
        <f t="shared" si="11"/>
        <v>630.39543672214461</v>
      </c>
      <c r="F66" s="29">
        <f t="shared" si="11"/>
        <v>3073.8032821046372</v>
      </c>
      <c r="G66" s="30">
        <f t="shared" si="11"/>
        <v>12533.57096451458</v>
      </c>
      <c r="H66" s="31">
        <f t="shared" si="12"/>
        <v>559512.45220848476</v>
      </c>
    </row>
    <row r="67" spans="1:8" x14ac:dyDescent="0.2">
      <c r="A67" s="4"/>
      <c r="B67" s="16">
        <f>SUM(B62:B66)</f>
        <v>2589247.1067528562</v>
      </c>
      <c r="C67" s="16">
        <f t="shared" ref="C67:G67" si="13">SUM(C62:C66)</f>
        <v>257048.35391434951</v>
      </c>
      <c r="D67" s="16">
        <f t="shared" si="13"/>
        <v>5095.5567793606351</v>
      </c>
      <c r="E67" s="16">
        <f t="shared" si="13"/>
        <v>5335.9825534338943</v>
      </c>
      <c r="F67" s="16">
        <f t="shared" si="13"/>
        <v>103105.4863234997</v>
      </c>
      <c r="G67" s="17">
        <f t="shared" si="13"/>
        <v>45700.513676500312</v>
      </c>
      <c r="H67" s="12">
        <f t="shared" si="12"/>
        <v>3005533.0000000005</v>
      </c>
    </row>
    <row r="68" spans="1:8" x14ac:dyDescent="0.2">
      <c r="A68" s="4"/>
      <c r="B68" s="16"/>
      <c r="C68" s="16"/>
      <c r="D68" s="16"/>
      <c r="E68" s="16"/>
      <c r="F68" s="16"/>
      <c r="G68" s="17"/>
      <c r="H68" s="12"/>
    </row>
    <row r="69" spans="1:8" x14ac:dyDescent="0.2">
      <c r="A69" s="4" t="s">
        <v>28</v>
      </c>
      <c r="B69" s="16">
        <f t="shared" ref="B69:G69" si="14">B33*B15</f>
        <v>1765.5965189197009</v>
      </c>
      <c r="C69" s="16">
        <f t="shared" si="14"/>
        <v>7.9743506392990922</v>
      </c>
      <c r="D69" s="16">
        <f t="shared" si="14"/>
        <v>0</v>
      </c>
      <c r="E69" s="16">
        <f t="shared" si="14"/>
        <v>0</v>
      </c>
      <c r="F69" s="16">
        <f t="shared" si="14"/>
        <v>0</v>
      </c>
      <c r="G69" s="17">
        <f t="shared" si="14"/>
        <v>0</v>
      </c>
      <c r="H69" s="12">
        <f>SUM(B69:G69)</f>
        <v>1773.5708695589999</v>
      </c>
    </row>
    <row r="70" spans="1:8" x14ac:dyDescent="0.2">
      <c r="A70" s="4" t="s">
        <v>42</v>
      </c>
      <c r="B70" s="16"/>
      <c r="C70" s="16"/>
      <c r="D70" s="16"/>
      <c r="E70" s="16"/>
      <c r="F70" s="16"/>
      <c r="G70" s="17"/>
      <c r="H70" s="12"/>
    </row>
    <row r="71" spans="1:8" x14ac:dyDescent="0.2">
      <c r="A71" s="4" t="s">
        <v>29</v>
      </c>
      <c r="B71" s="16">
        <f t="shared" ref="B71:G75" si="15">B$15*B35</f>
        <v>1270662.102979244</v>
      </c>
      <c r="C71" s="16">
        <f t="shared" si="15"/>
        <v>100838.7550197434</v>
      </c>
      <c r="D71" s="16">
        <f t="shared" si="15"/>
        <v>3723.9997190806253</v>
      </c>
      <c r="E71" s="16">
        <f t="shared" si="15"/>
        <v>1487.5099230188016</v>
      </c>
      <c r="F71" s="16">
        <f t="shared" si="15"/>
        <v>63505.454770665179</v>
      </c>
      <c r="G71" s="17">
        <f t="shared" si="15"/>
        <v>15715.779952844885</v>
      </c>
      <c r="H71" s="12">
        <f t="shared" ref="H71:H76" si="16">SUM(B71:G71)</f>
        <v>1455933.6023645967</v>
      </c>
    </row>
    <row r="72" spans="1:8" x14ac:dyDescent="0.2">
      <c r="A72" s="4" t="s">
        <v>30</v>
      </c>
      <c r="B72" s="16">
        <f t="shared" si="15"/>
        <v>312943.33643872628</v>
      </c>
      <c r="C72" s="16">
        <f t="shared" si="15"/>
        <v>28595.531719804181</v>
      </c>
      <c r="D72" s="16">
        <f t="shared" si="15"/>
        <v>1120.5800259664472</v>
      </c>
      <c r="E72" s="16">
        <f t="shared" si="15"/>
        <v>444.42556913780425</v>
      </c>
      <c r="F72" s="16">
        <f t="shared" si="15"/>
        <v>15858.133211622377</v>
      </c>
      <c r="G72" s="17">
        <f t="shared" si="15"/>
        <v>4068.4412315456516</v>
      </c>
      <c r="H72" s="12">
        <f t="shared" si="16"/>
        <v>363030.4481968027</v>
      </c>
    </row>
    <row r="73" spans="1:8" x14ac:dyDescent="0.2">
      <c r="A73" s="4" t="s">
        <v>31</v>
      </c>
      <c r="B73" s="16">
        <f t="shared" si="15"/>
        <v>591539.63640342059</v>
      </c>
      <c r="C73" s="16">
        <f t="shared" si="15"/>
        <v>57913.231654120726</v>
      </c>
      <c r="D73" s="16">
        <f t="shared" si="15"/>
        <v>2485.8506412095026</v>
      </c>
      <c r="E73" s="16">
        <f t="shared" si="15"/>
        <v>1043.0843538809975</v>
      </c>
      <c r="F73" s="16">
        <f t="shared" si="15"/>
        <v>25160.108380535257</v>
      </c>
      <c r="G73" s="17">
        <f t="shared" si="15"/>
        <v>7539.9683055672303</v>
      </c>
      <c r="H73" s="12">
        <f t="shared" si="16"/>
        <v>685681.87973873434</v>
      </c>
    </row>
    <row r="74" spans="1:8" x14ac:dyDescent="0.2">
      <c r="A74" s="4" t="s">
        <v>32</v>
      </c>
      <c r="B74" s="16">
        <f t="shared" si="15"/>
        <v>792631.7198735188</v>
      </c>
      <c r="C74" s="16">
        <f t="shared" si="15"/>
        <v>90376.634208856209</v>
      </c>
      <c r="D74" s="16">
        <f t="shared" si="15"/>
        <v>6799.9000395367239</v>
      </c>
      <c r="E74" s="16">
        <f t="shared" si="15"/>
        <v>1570.1087541250056</v>
      </c>
      <c r="F74" s="16">
        <f t="shared" si="15"/>
        <v>30345.06164341819</v>
      </c>
      <c r="G74" s="17">
        <f t="shared" si="15"/>
        <v>12134.977975844073</v>
      </c>
      <c r="H74" s="12">
        <f t="shared" si="16"/>
        <v>933858.402495299</v>
      </c>
    </row>
    <row r="75" spans="1:8" x14ac:dyDescent="0.2">
      <c r="A75" s="4" t="s">
        <v>33</v>
      </c>
      <c r="B75" s="29">
        <f t="shared" si="15"/>
        <v>484340.46498831594</v>
      </c>
      <c r="C75" s="29">
        <f t="shared" si="15"/>
        <v>36425.232910049541</v>
      </c>
      <c r="D75" s="29">
        <f t="shared" si="15"/>
        <v>3305.8947782446207</v>
      </c>
      <c r="E75" s="29">
        <f t="shared" si="15"/>
        <v>0</v>
      </c>
      <c r="F75" s="29">
        <f t="shared" si="15"/>
        <v>4716.7536188765507</v>
      </c>
      <c r="G75" s="30">
        <f t="shared" si="15"/>
        <v>8127.3209090806195</v>
      </c>
      <c r="H75" s="31">
        <f t="shared" si="16"/>
        <v>536915.66720456723</v>
      </c>
    </row>
    <row r="76" spans="1:8" x14ac:dyDescent="0.2">
      <c r="A76" s="4"/>
      <c r="B76" s="16">
        <f>SUM(B71:B75)</f>
        <v>3452117.2606832255</v>
      </c>
      <c r="C76" s="16">
        <f t="shared" ref="C76:G76" si="17">SUM(C71:C75)</f>
        <v>314149.38551257405</v>
      </c>
      <c r="D76" s="16">
        <f t="shared" si="17"/>
        <v>17436.225204037921</v>
      </c>
      <c r="E76" s="16">
        <f t="shared" si="17"/>
        <v>4545.1286001626086</v>
      </c>
      <c r="F76" s="16">
        <f t="shared" si="17"/>
        <v>139585.51162511754</v>
      </c>
      <c r="G76" s="17">
        <f t="shared" si="17"/>
        <v>47586.488374882458</v>
      </c>
      <c r="H76" s="12">
        <f t="shared" si="16"/>
        <v>3975420</v>
      </c>
    </row>
    <row r="77" spans="1:8" x14ac:dyDescent="0.2">
      <c r="A77" s="4"/>
      <c r="B77" s="16"/>
      <c r="C77" s="16"/>
      <c r="D77" s="16"/>
      <c r="E77" s="16"/>
      <c r="F77" s="16"/>
      <c r="G77" s="17"/>
      <c r="H77" s="12"/>
    </row>
    <row r="78" spans="1:8" x14ac:dyDescent="0.2">
      <c r="A78" s="4" t="s">
        <v>43</v>
      </c>
      <c r="B78" s="16">
        <f>B67+B76</f>
        <v>6041364.3674360812</v>
      </c>
      <c r="C78" s="16">
        <f t="shared" ref="C78:G78" si="18">C67+C76</f>
        <v>571197.73942692357</v>
      </c>
      <c r="D78" s="16">
        <f t="shared" si="18"/>
        <v>22531.781983398556</v>
      </c>
      <c r="E78" s="16">
        <f t="shared" si="18"/>
        <v>9881.1111535965028</v>
      </c>
      <c r="F78" s="16">
        <f t="shared" si="18"/>
        <v>242690.99794861724</v>
      </c>
      <c r="G78" s="17">
        <f t="shared" si="18"/>
        <v>93287.002051382762</v>
      </c>
      <c r="H78" s="12">
        <f>SUM(B78:G78)</f>
        <v>6980953</v>
      </c>
    </row>
    <row r="79" spans="1:8" x14ac:dyDescent="0.2">
      <c r="A79" s="4"/>
      <c r="B79" s="16"/>
      <c r="C79" s="16"/>
      <c r="D79" s="16"/>
      <c r="E79" s="16"/>
      <c r="F79" s="16"/>
      <c r="G79" s="17"/>
      <c r="H79" s="12"/>
    </row>
    <row r="80" spans="1:8" x14ac:dyDescent="0.2">
      <c r="A80" s="4" t="s">
        <v>19</v>
      </c>
      <c r="B80" s="16">
        <f>B43*B$14</f>
        <v>778920.32291010011</v>
      </c>
      <c r="C80" s="16">
        <f t="shared" ref="C80:G80" si="19">C43*C$14</f>
        <v>72714.190435966637</v>
      </c>
      <c r="D80" s="16">
        <f t="shared" si="19"/>
        <v>1438.1970574192665</v>
      </c>
      <c r="E80" s="16">
        <f t="shared" si="19"/>
        <v>1975.8068852869633</v>
      </c>
      <c r="F80" s="16">
        <f t="shared" si="19"/>
        <v>27720.202048778719</v>
      </c>
      <c r="G80" s="17">
        <f t="shared" si="19"/>
        <v>14285.483411486541</v>
      </c>
      <c r="H80" s="12">
        <f>SUM(B80:G80)</f>
        <v>897054.20274903812</v>
      </c>
    </row>
    <row r="81" spans="1:8" x14ac:dyDescent="0.2">
      <c r="A81" s="4" t="s">
        <v>246</v>
      </c>
      <c r="B81" s="16">
        <f t="shared" ref="B81:G82" si="20">B44*B$14</f>
        <v>1011317.8135644739</v>
      </c>
      <c r="C81" s="16">
        <f t="shared" si="20"/>
        <v>112398.43065453006</v>
      </c>
      <c r="D81" s="16">
        <f t="shared" si="20"/>
        <v>2206.9515820614329</v>
      </c>
      <c r="E81" s="16">
        <f t="shared" si="20"/>
        <v>2269.3055377377564</v>
      </c>
      <c r="F81" s="16">
        <f t="shared" si="20"/>
        <v>46469.036795674685</v>
      </c>
      <c r="G81" s="17">
        <f t="shared" si="20"/>
        <v>19231.135992169337</v>
      </c>
      <c r="H81" s="12">
        <f t="shared" ref="H81:H83" si="21">SUM(B81:G81)</f>
        <v>1193892.6741266469</v>
      </c>
    </row>
    <row r="82" spans="1:8" x14ac:dyDescent="0.2">
      <c r="A82" s="4" t="s">
        <v>35</v>
      </c>
      <c r="B82" s="29">
        <f t="shared" si="20"/>
        <v>799008.97027828218</v>
      </c>
      <c r="C82" s="29">
        <f t="shared" si="20"/>
        <v>71935.732823852813</v>
      </c>
      <c r="D82" s="29">
        <f t="shared" si="20"/>
        <v>1450.4081398799356</v>
      </c>
      <c r="E82" s="29">
        <f t="shared" si="20"/>
        <v>1090.8701304091755</v>
      </c>
      <c r="F82" s="29">
        <f t="shared" si="20"/>
        <v>28916.247479046309</v>
      </c>
      <c r="G82" s="30">
        <f t="shared" si="20"/>
        <v>12183.894272844429</v>
      </c>
      <c r="H82" s="31">
        <f t="shared" si="21"/>
        <v>914586.12312431482</v>
      </c>
    </row>
    <row r="83" spans="1:8" x14ac:dyDescent="0.2">
      <c r="A83" s="4" t="s">
        <v>36</v>
      </c>
      <c r="B83" s="16">
        <f>SUM(B80:B82)</f>
        <v>2589247.1067528562</v>
      </c>
      <c r="C83" s="16">
        <f t="shared" ref="C83:G83" si="22">SUM(C80:C82)</f>
        <v>257048.35391434951</v>
      </c>
      <c r="D83" s="16">
        <f t="shared" si="22"/>
        <v>5095.5567793606351</v>
      </c>
      <c r="E83" s="16">
        <f t="shared" si="22"/>
        <v>5335.9825534338952</v>
      </c>
      <c r="F83" s="16">
        <f t="shared" si="22"/>
        <v>103105.4863234997</v>
      </c>
      <c r="G83" s="17">
        <f t="shared" si="22"/>
        <v>45700.513676500304</v>
      </c>
      <c r="H83" s="12">
        <f t="shared" si="21"/>
        <v>3005533.0000000005</v>
      </c>
    </row>
    <row r="84" spans="1:8" x14ac:dyDescent="0.2">
      <c r="A84" s="4"/>
      <c r="B84" s="16"/>
      <c r="C84" s="16"/>
      <c r="D84" s="16"/>
      <c r="E84" s="16"/>
      <c r="F84" s="16"/>
      <c r="G84" s="17"/>
      <c r="H84" s="12"/>
    </row>
    <row r="85" spans="1:8" x14ac:dyDescent="0.2">
      <c r="A85" s="4" t="s">
        <v>37</v>
      </c>
      <c r="B85" s="16">
        <f>B48*B$15</f>
        <v>1012182.361114893</v>
      </c>
      <c r="C85" s="16">
        <f t="shared" ref="C85:G85" si="23">C48*C$15</f>
        <v>82395.336178311947</v>
      </c>
      <c r="D85" s="16">
        <f t="shared" si="23"/>
        <v>4572.9389847091024</v>
      </c>
      <c r="E85" s="16">
        <f t="shared" si="23"/>
        <v>1500.7147658417828</v>
      </c>
      <c r="F85" s="16">
        <f t="shared" si="23"/>
        <v>37323.737317632556</v>
      </c>
      <c r="G85" s="17">
        <f t="shared" si="23"/>
        <v>11910.425189711978</v>
      </c>
      <c r="H85" s="12">
        <f t="shared" ref="H85:H88" si="24">SUM(B85:G85)</f>
        <v>1149885.5135511006</v>
      </c>
    </row>
    <row r="86" spans="1:8" x14ac:dyDescent="0.2">
      <c r="A86" s="4" t="s">
        <v>247</v>
      </c>
      <c r="B86" s="16">
        <f t="shared" ref="B86:G87" si="25">B49*B$15</f>
        <v>1280351.3458294403</v>
      </c>
      <c r="C86" s="16">
        <f t="shared" si="25"/>
        <v>124845.03938737688</v>
      </c>
      <c r="D86" s="16">
        <f t="shared" si="25"/>
        <v>7451.4445231846548</v>
      </c>
      <c r="E86" s="16">
        <f t="shared" si="25"/>
        <v>1816.5241765746919</v>
      </c>
      <c r="F86" s="16">
        <f t="shared" si="25"/>
        <v>57262.427452677119</v>
      </c>
      <c r="G86" s="17">
        <f t="shared" si="25"/>
        <v>17861.303978349082</v>
      </c>
      <c r="H86" s="12">
        <f t="shared" si="24"/>
        <v>1489588.0853476028</v>
      </c>
    </row>
    <row r="87" spans="1:8" x14ac:dyDescent="0.2">
      <c r="A87" s="4" t="s">
        <v>38</v>
      </c>
      <c r="B87" s="29">
        <f t="shared" si="25"/>
        <v>1159583.5537388928</v>
      </c>
      <c r="C87" s="29">
        <f t="shared" si="25"/>
        <v>106909.00994688521</v>
      </c>
      <c r="D87" s="29">
        <f t="shared" si="25"/>
        <v>5411.8416961441653</v>
      </c>
      <c r="E87" s="29">
        <f t="shared" si="25"/>
        <v>1227.8896577461335</v>
      </c>
      <c r="F87" s="29">
        <f t="shared" si="25"/>
        <v>44999.346854807853</v>
      </c>
      <c r="G87" s="30">
        <f t="shared" si="25"/>
        <v>17814.7592068214</v>
      </c>
      <c r="H87" s="31">
        <f t="shared" si="24"/>
        <v>1335946.4011012975</v>
      </c>
    </row>
    <row r="88" spans="1:8" x14ac:dyDescent="0.2">
      <c r="A88" s="4" t="s">
        <v>39</v>
      </c>
      <c r="B88" s="16">
        <f>SUM(B85:B87)</f>
        <v>3452117.2606832264</v>
      </c>
      <c r="C88" s="16">
        <f t="shared" ref="C88:G88" si="26">SUM(C85:C87)</f>
        <v>314149.38551257405</v>
      </c>
      <c r="D88" s="16">
        <f t="shared" si="26"/>
        <v>17436.225204037924</v>
      </c>
      <c r="E88" s="16">
        <f t="shared" si="26"/>
        <v>4545.1286001626086</v>
      </c>
      <c r="F88" s="16">
        <f t="shared" si="26"/>
        <v>139585.51162511751</v>
      </c>
      <c r="G88" s="17">
        <f t="shared" si="26"/>
        <v>47586.488374882458</v>
      </c>
      <c r="H88" s="12">
        <f t="shared" si="24"/>
        <v>3975420.0000000009</v>
      </c>
    </row>
    <row r="89" spans="1:8" x14ac:dyDescent="0.2">
      <c r="A89" s="4"/>
      <c r="B89" s="16"/>
      <c r="C89" s="16"/>
      <c r="D89" s="16"/>
      <c r="E89" s="16"/>
      <c r="F89" s="16"/>
      <c r="G89" s="17"/>
      <c r="H89" s="12"/>
    </row>
    <row r="90" spans="1:8" x14ac:dyDescent="0.2">
      <c r="A90" s="4" t="s">
        <v>44</v>
      </c>
      <c r="B90" s="16">
        <f t="shared" ref="B90:G90" si="27">B83+B88</f>
        <v>6041364.367436083</v>
      </c>
      <c r="C90" s="16">
        <f t="shared" si="27"/>
        <v>571197.73942692357</v>
      </c>
      <c r="D90" s="16">
        <f t="shared" si="27"/>
        <v>22531.78198339856</v>
      </c>
      <c r="E90" s="16">
        <f t="shared" si="27"/>
        <v>9881.1111535965028</v>
      </c>
      <c r="F90" s="16">
        <f t="shared" si="27"/>
        <v>242690.99794861721</v>
      </c>
      <c r="G90" s="17">
        <f t="shared" si="27"/>
        <v>93287.002051382762</v>
      </c>
      <c r="H90" s="12">
        <f>SUM(B90:G90)</f>
        <v>6980953.0000000009</v>
      </c>
    </row>
    <row r="91" spans="1:8" x14ac:dyDescent="0.2">
      <c r="A91" s="4"/>
      <c r="B91" s="16"/>
      <c r="C91" s="16"/>
      <c r="D91" s="16"/>
      <c r="E91" s="16"/>
      <c r="F91" s="16"/>
      <c r="G91" s="17"/>
      <c r="H91" s="12"/>
    </row>
    <row r="92" spans="1:8" x14ac:dyDescent="0.2">
      <c r="A92" s="4" t="s">
        <v>68</v>
      </c>
      <c r="B92" s="16">
        <f>B$14*B$43*B26</f>
        <v>249618.20480124964</v>
      </c>
      <c r="C92" s="16">
        <f t="shared" ref="C92:G92" si="28">C$14*C$43*C26</f>
        <v>20179.115399897608</v>
      </c>
      <c r="D92" s="16">
        <f t="shared" si="28"/>
        <v>229.69053306179416</v>
      </c>
      <c r="E92" s="16">
        <f t="shared" si="28"/>
        <v>444.37396822916907</v>
      </c>
      <c r="F92" s="16">
        <f t="shared" si="28"/>
        <v>12084.131203543195</v>
      </c>
      <c r="G92" s="17">
        <f t="shared" si="28"/>
        <v>3425.1432279141873</v>
      </c>
      <c r="H92" s="12">
        <f>SUM(B92:G92)</f>
        <v>285980.65913389559</v>
      </c>
    </row>
    <row r="93" spans="1:8" x14ac:dyDescent="0.2">
      <c r="A93" s="4" t="s">
        <v>69</v>
      </c>
      <c r="B93" s="16">
        <f t="shared" ref="B93:G96" si="29">B$14*B$43*B27</f>
        <v>63186.035547020496</v>
      </c>
      <c r="C93" s="16">
        <f t="shared" si="29"/>
        <v>5873.8889969395423</v>
      </c>
      <c r="D93" s="16">
        <f t="shared" si="29"/>
        <v>68.927796983503384</v>
      </c>
      <c r="E93" s="16">
        <f t="shared" si="29"/>
        <v>133.70544176806857</v>
      </c>
      <c r="F93" s="16">
        <f t="shared" si="29"/>
        <v>3004.3464414720584</v>
      </c>
      <c r="G93" s="17">
        <f t="shared" si="29"/>
        <v>1011.8372527748659</v>
      </c>
      <c r="H93" s="12">
        <f t="shared" ref="H93:H97" si="30">SUM(B93:G93)</f>
        <v>73278.741476958545</v>
      </c>
    </row>
    <row r="94" spans="1:8" x14ac:dyDescent="0.2">
      <c r="A94" s="4" t="s">
        <v>70</v>
      </c>
      <c r="B94" s="16">
        <f t="shared" si="29"/>
        <v>125255.64725745545</v>
      </c>
      <c r="C94" s="16">
        <f t="shared" si="29"/>
        <v>12221.190368469375</v>
      </c>
      <c r="D94" s="16">
        <f t="shared" si="29"/>
        <v>160.76273607829077</v>
      </c>
      <c r="E94" s="16">
        <f t="shared" si="29"/>
        <v>310.66852646110056</v>
      </c>
      <c r="F94" s="16">
        <f t="shared" si="29"/>
        <v>5528.4464306279478</v>
      </c>
      <c r="G94" s="17">
        <f t="shared" si="29"/>
        <v>2044.9860960385793</v>
      </c>
      <c r="H94" s="12">
        <f t="shared" si="30"/>
        <v>145521.70141513072</v>
      </c>
    </row>
    <row r="95" spans="1:8" x14ac:dyDescent="0.2">
      <c r="A95" s="4" t="s">
        <v>71</v>
      </c>
      <c r="B95" s="16">
        <f t="shared" si="29"/>
        <v>190788.0483743822</v>
      </c>
      <c r="C95" s="16">
        <f t="shared" si="29"/>
        <v>22397.350724485943</v>
      </c>
      <c r="D95" s="16">
        <f t="shared" si="29"/>
        <v>459.38106612358831</v>
      </c>
      <c r="E95" s="16">
        <f t="shared" si="29"/>
        <v>853.63621330495891</v>
      </c>
      <c r="F95" s="16">
        <f t="shared" si="29"/>
        <v>6276.877254062244</v>
      </c>
      <c r="G95" s="17">
        <f t="shared" si="29"/>
        <v>3885.658900651465</v>
      </c>
      <c r="H95" s="12">
        <f t="shared" si="30"/>
        <v>224660.95253301039</v>
      </c>
    </row>
    <row r="96" spans="1:8" x14ac:dyDescent="0.2">
      <c r="A96" s="4" t="s">
        <v>72</v>
      </c>
      <c r="B96" s="29">
        <f t="shared" si="29"/>
        <v>150072.38692999227</v>
      </c>
      <c r="C96" s="29">
        <f t="shared" si="29"/>
        <v>12042.644946174169</v>
      </c>
      <c r="D96" s="29">
        <f t="shared" si="29"/>
        <v>519.43492517208983</v>
      </c>
      <c r="E96" s="29">
        <f t="shared" si="29"/>
        <v>233.42273552366595</v>
      </c>
      <c r="F96" s="29">
        <f t="shared" si="29"/>
        <v>826.40071907327342</v>
      </c>
      <c r="G96" s="30">
        <f t="shared" si="29"/>
        <v>3917.8579341074415</v>
      </c>
      <c r="H96" s="31">
        <f t="shared" si="30"/>
        <v>167612.14819004294</v>
      </c>
    </row>
    <row r="97" spans="1:8" x14ac:dyDescent="0.2">
      <c r="A97" s="4"/>
      <c r="B97" s="16">
        <f>SUM(B92:B96)</f>
        <v>778920.32291010011</v>
      </c>
      <c r="C97" s="16">
        <f t="shared" ref="C97:G97" si="31">SUM(C92:C96)</f>
        <v>72714.190435966637</v>
      </c>
      <c r="D97" s="16">
        <f t="shared" si="31"/>
        <v>1438.1970574192665</v>
      </c>
      <c r="E97" s="16">
        <f t="shared" si="31"/>
        <v>1975.8068852869631</v>
      </c>
      <c r="F97" s="16">
        <f t="shared" si="31"/>
        <v>27720.202048778719</v>
      </c>
      <c r="G97" s="17">
        <f t="shared" si="31"/>
        <v>14285.483411486539</v>
      </c>
      <c r="H97" s="12">
        <f t="shared" si="30"/>
        <v>897054.20274903812</v>
      </c>
    </row>
    <row r="98" spans="1:8" x14ac:dyDescent="0.2">
      <c r="B98" s="16"/>
      <c r="C98" s="16"/>
      <c r="D98" s="16"/>
      <c r="E98" s="16"/>
      <c r="F98" s="16"/>
      <c r="G98" s="17"/>
      <c r="H98" s="12"/>
    </row>
    <row r="99" spans="1:8" x14ac:dyDescent="0.2">
      <c r="A99" s="4" t="s">
        <v>248</v>
      </c>
      <c r="B99" s="16">
        <f>B$14*B$44*B26</f>
        <v>324093.91523171857</v>
      </c>
      <c r="C99" s="16">
        <f t="shared" ref="C99:G99" si="32">C$14*C$44*C26</f>
        <v>31191.998279104537</v>
      </c>
      <c r="D99" s="16">
        <f t="shared" si="32"/>
        <v>352.46622339422794</v>
      </c>
      <c r="E99" s="16">
        <f t="shared" si="32"/>
        <v>510.38404331832947</v>
      </c>
      <c r="F99" s="16">
        <f t="shared" si="32"/>
        <v>20257.353700131102</v>
      </c>
      <c r="G99" s="17">
        <f t="shared" si="32"/>
        <v>4610.932182785773</v>
      </c>
      <c r="H99" s="12">
        <f>SUM(B99:G99)</f>
        <v>381017.04966045253</v>
      </c>
    </row>
    <row r="100" spans="1:8" x14ac:dyDescent="0.2">
      <c r="A100" s="4" t="s">
        <v>249</v>
      </c>
      <c r="B100" s="16">
        <f t="shared" ref="B100:G103" si="33">B$14*B$44*B27</f>
        <v>82038.125643558436</v>
      </c>
      <c r="C100" s="16">
        <f t="shared" si="33"/>
        <v>9079.6019475223857</v>
      </c>
      <c r="D100" s="16">
        <f t="shared" si="33"/>
        <v>105.77153514256258</v>
      </c>
      <c r="E100" s="16">
        <f t="shared" si="33"/>
        <v>153.56688029047083</v>
      </c>
      <c r="F100" s="16">
        <f t="shared" si="33"/>
        <v>5036.3660802346212</v>
      </c>
      <c r="G100" s="17">
        <f t="shared" si="33"/>
        <v>1362.1366004604527</v>
      </c>
      <c r="H100" s="12">
        <f t="shared" ref="H100:H104" si="34">SUM(B100:G100)</f>
        <v>97775.568687208928</v>
      </c>
    </row>
    <row r="101" spans="1:8" x14ac:dyDescent="0.2">
      <c r="A101" s="4" t="s">
        <v>250</v>
      </c>
      <c r="B101" s="16">
        <f t="shared" si="33"/>
        <v>162626.73292147875</v>
      </c>
      <c r="C101" s="16">
        <f t="shared" si="33"/>
        <v>18890.984138176842</v>
      </c>
      <c r="D101" s="16">
        <f t="shared" si="33"/>
        <v>246.69468825166535</v>
      </c>
      <c r="E101" s="16">
        <f t="shared" si="33"/>
        <v>356.81716302785873</v>
      </c>
      <c r="F101" s="16">
        <f t="shared" si="33"/>
        <v>9267.6662369091537</v>
      </c>
      <c r="G101" s="17">
        <f t="shared" si="33"/>
        <v>2752.9628912236431</v>
      </c>
      <c r="H101" s="12">
        <f t="shared" si="34"/>
        <v>194141.85803906791</v>
      </c>
    </row>
    <row r="102" spans="1:8" x14ac:dyDescent="0.2">
      <c r="A102" s="4" t="s">
        <v>251</v>
      </c>
      <c r="B102" s="16">
        <f t="shared" si="33"/>
        <v>247711.2822212016</v>
      </c>
      <c r="C102" s="16">
        <f t="shared" si="33"/>
        <v>34620.849894054882</v>
      </c>
      <c r="D102" s="16">
        <f t="shared" si="33"/>
        <v>704.93244678845588</v>
      </c>
      <c r="E102" s="16">
        <f t="shared" si="33"/>
        <v>980.44064958559011</v>
      </c>
      <c r="F102" s="16">
        <f t="shared" si="33"/>
        <v>10522.305702090023</v>
      </c>
      <c r="G102" s="17">
        <f t="shared" si="33"/>
        <v>5230.8789688927727</v>
      </c>
      <c r="H102" s="12">
        <f t="shared" si="34"/>
        <v>299770.68988261337</v>
      </c>
    </row>
    <row r="103" spans="1:8" x14ac:dyDescent="0.2">
      <c r="A103" s="4" t="s">
        <v>252</v>
      </c>
      <c r="B103" s="29">
        <f t="shared" si="33"/>
        <v>194847.75754651648</v>
      </c>
      <c r="C103" s="29">
        <f t="shared" si="33"/>
        <v>18614.99639567142</v>
      </c>
      <c r="D103" s="29">
        <f t="shared" si="33"/>
        <v>797.08668848452101</v>
      </c>
      <c r="E103" s="29">
        <f t="shared" si="33"/>
        <v>268.09680151550685</v>
      </c>
      <c r="F103" s="29">
        <f t="shared" si="33"/>
        <v>1385.3450763097833</v>
      </c>
      <c r="G103" s="30">
        <f t="shared" si="33"/>
        <v>5274.2253488066926</v>
      </c>
      <c r="H103" s="31">
        <f t="shared" si="34"/>
        <v>221187.50785730442</v>
      </c>
    </row>
    <row r="104" spans="1:8" x14ac:dyDescent="0.2">
      <c r="A104" s="4"/>
      <c r="B104" s="16">
        <f>SUM(B99:B103)</f>
        <v>1011317.8135644739</v>
      </c>
      <c r="C104" s="16">
        <f t="shared" ref="C104:G104" si="35">SUM(C99:C103)</f>
        <v>112398.43065453006</v>
      </c>
      <c r="D104" s="16">
        <f t="shared" si="35"/>
        <v>2206.9515820614329</v>
      </c>
      <c r="E104" s="16">
        <f t="shared" si="35"/>
        <v>2269.3055377377559</v>
      </c>
      <c r="F104" s="16">
        <f t="shared" si="35"/>
        <v>46469.036795674685</v>
      </c>
      <c r="G104" s="17">
        <f t="shared" si="35"/>
        <v>19231.135992169333</v>
      </c>
      <c r="H104" s="12">
        <f t="shared" si="34"/>
        <v>1193892.6741266469</v>
      </c>
    </row>
    <row r="105" spans="1:8" x14ac:dyDescent="0.2">
      <c r="B105" s="16"/>
      <c r="C105" s="16"/>
      <c r="D105" s="16"/>
      <c r="E105" s="16"/>
      <c r="F105" s="16"/>
      <c r="G105" s="17"/>
      <c r="H105" s="12"/>
    </row>
    <row r="106" spans="1:8" x14ac:dyDescent="0.2">
      <c r="A106" s="4" t="s">
        <v>73</v>
      </c>
      <c r="B106" s="16">
        <f>B$14*B$45*B26</f>
        <v>256055.95195643551</v>
      </c>
      <c r="C106" s="16">
        <f t="shared" ref="C106:G106" si="36">C$14*C$45*C26</f>
        <v>19963.083482405425</v>
      </c>
      <c r="D106" s="16">
        <f t="shared" si="36"/>
        <v>231.64073176730781</v>
      </c>
      <c r="E106" s="16">
        <f t="shared" si="36"/>
        <v>245.34497388503203</v>
      </c>
      <c r="F106" s="16">
        <f t="shared" si="36"/>
        <v>12605.526028852146</v>
      </c>
      <c r="G106" s="17">
        <f t="shared" si="36"/>
        <v>2921.2580181011162</v>
      </c>
      <c r="H106" s="12">
        <f>SUM(B106:G106)</f>
        <v>292022.8051914465</v>
      </c>
    </row>
    <row r="107" spans="1:8" x14ac:dyDescent="0.2">
      <c r="A107" s="4" t="s">
        <v>74</v>
      </c>
      <c r="B107" s="16">
        <f t="shared" ref="B107:G110" si="37">B$14*B$45*B27</f>
        <v>64815.627110320886</v>
      </c>
      <c r="C107" s="16">
        <f t="shared" si="37"/>
        <v>5811.0047982024898</v>
      </c>
      <c r="D107" s="16">
        <f t="shared" si="37"/>
        <v>69.513031815166954</v>
      </c>
      <c r="E107" s="16">
        <f t="shared" si="37"/>
        <v>73.820611611425576</v>
      </c>
      <c r="F107" s="16">
        <f t="shared" si="37"/>
        <v>3133.9751803225267</v>
      </c>
      <c r="G107" s="17">
        <f t="shared" si="37"/>
        <v>862.98221446406558</v>
      </c>
      <c r="H107" s="12">
        <f t="shared" ref="H107:H111" si="38">SUM(B107:G107)</f>
        <v>74766.922946736551</v>
      </c>
    </row>
    <row r="108" spans="1:8" x14ac:dyDescent="0.2">
      <c r="A108" s="4" t="s">
        <v>75</v>
      </c>
      <c r="B108" s="16">
        <f t="shared" si="37"/>
        <v>128486.03739444361</v>
      </c>
      <c r="C108" s="16">
        <f t="shared" si="37"/>
        <v>12090.353751649651</v>
      </c>
      <c r="D108" s="16">
        <f t="shared" si="37"/>
        <v>162.12769995214086</v>
      </c>
      <c r="E108" s="16">
        <f t="shared" si="37"/>
        <v>171.52436227360647</v>
      </c>
      <c r="F108" s="16">
        <f t="shared" si="37"/>
        <v>5766.9826822106834</v>
      </c>
      <c r="G108" s="17">
        <f t="shared" si="37"/>
        <v>1744.1407942510918</v>
      </c>
      <c r="H108" s="12">
        <f t="shared" si="38"/>
        <v>148421.16668478076</v>
      </c>
    </row>
    <row r="109" spans="1:8" x14ac:dyDescent="0.2">
      <c r="A109" s="4" t="s">
        <v>76</v>
      </c>
      <c r="B109" s="16">
        <f t="shared" si="37"/>
        <v>195708.54372304314</v>
      </c>
      <c r="C109" s="16">
        <f t="shared" si="37"/>
        <v>22157.571005312519</v>
      </c>
      <c r="D109" s="16">
        <f t="shared" si="37"/>
        <v>463.28146353461563</v>
      </c>
      <c r="E109" s="16">
        <f t="shared" si="37"/>
        <v>471.30428295613933</v>
      </c>
      <c r="F109" s="16">
        <f t="shared" si="37"/>
        <v>6547.706100939371</v>
      </c>
      <c r="G109" s="17">
        <f t="shared" si="37"/>
        <v>3314.0255644277095</v>
      </c>
      <c r="H109" s="12">
        <f t="shared" si="38"/>
        <v>228662.43214021352</v>
      </c>
    </row>
    <row r="110" spans="1:8" x14ac:dyDescent="0.2">
      <c r="A110" s="4" t="s">
        <v>77</v>
      </c>
      <c r="B110" s="29">
        <f t="shared" si="37"/>
        <v>153942.81009403898</v>
      </c>
      <c r="C110" s="29">
        <f t="shared" si="37"/>
        <v>11913.719786282731</v>
      </c>
      <c r="D110" s="29">
        <f t="shared" si="37"/>
        <v>523.84521281070431</v>
      </c>
      <c r="E110" s="29">
        <f t="shared" si="37"/>
        <v>128.87589968297195</v>
      </c>
      <c r="F110" s="29">
        <f t="shared" si="37"/>
        <v>862.05748672158097</v>
      </c>
      <c r="G110" s="30">
        <f t="shared" si="37"/>
        <v>3341.4876816004439</v>
      </c>
      <c r="H110" s="31">
        <f t="shared" si="38"/>
        <v>170712.7961611374</v>
      </c>
    </row>
    <row r="111" spans="1:8" x14ac:dyDescent="0.2">
      <c r="A111" s="4"/>
      <c r="B111" s="16">
        <f>SUM(B106:B110)</f>
        <v>799008.97027828218</v>
      </c>
      <c r="C111" s="16">
        <f t="shared" ref="C111:G111" si="39">SUM(C106:C110)</f>
        <v>71935.732823852813</v>
      </c>
      <c r="D111" s="16">
        <f t="shared" si="39"/>
        <v>1450.4081398799356</v>
      </c>
      <c r="E111" s="16">
        <f t="shared" si="39"/>
        <v>1090.8701304091753</v>
      </c>
      <c r="F111" s="16">
        <f t="shared" si="39"/>
        <v>28916.247479046306</v>
      </c>
      <c r="G111" s="17">
        <f t="shared" si="39"/>
        <v>12183.894272844427</v>
      </c>
      <c r="H111" s="12">
        <f t="shared" si="38"/>
        <v>914586.12312431482</v>
      </c>
    </row>
    <row r="112" spans="1:8" x14ac:dyDescent="0.2">
      <c r="A112" s="4"/>
      <c r="B112" s="16"/>
      <c r="C112" s="16"/>
      <c r="D112" s="16"/>
      <c r="E112" s="16"/>
      <c r="F112" s="16"/>
      <c r="G112" s="17"/>
      <c r="H112" s="12"/>
    </row>
    <row r="113" spans="1:8" x14ac:dyDescent="0.2">
      <c r="A113" s="4" t="s">
        <v>78</v>
      </c>
      <c r="B113" s="16">
        <f>B$15*B$48*B35</f>
        <v>372566.07190631749</v>
      </c>
      <c r="C113" s="16">
        <f t="shared" ref="C113:G113" si="40">C$15*C$48*C35</f>
        <v>26448.064210272474</v>
      </c>
      <c r="D113" s="16">
        <f t="shared" si="40"/>
        <v>976.68063443489928</v>
      </c>
      <c r="E113" s="16">
        <f t="shared" si="40"/>
        <v>491.14740245867284</v>
      </c>
      <c r="F113" s="16">
        <f t="shared" si="40"/>
        <v>16980.708703227541</v>
      </c>
      <c r="G113" s="17">
        <f t="shared" si="40"/>
        <v>3933.5035599124853</v>
      </c>
      <c r="H113" s="12">
        <f>SUM(B113:G113)</f>
        <v>421396.17641662352</v>
      </c>
    </row>
    <row r="114" spans="1:8" x14ac:dyDescent="0.2">
      <c r="A114" s="4" t="s">
        <v>79</v>
      </c>
      <c r="B114" s="16">
        <f t="shared" ref="B114:G117" si="41">B$15*B$48*B36</f>
        <v>91756.942552128603</v>
      </c>
      <c r="C114" s="16">
        <f t="shared" si="41"/>
        <v>7500.0574819094854</v>
      </c>
      <c r="D114" s="16">
        <f t="shared" si="41"/>
        <v>293.89068025122765</v>
      </c>
      <c r="E114" s="16">
        <f t="shared" si="41"/>
        <v>146.74084555030623</v>
      </c>
      <c r="F114" s="16">
        <f t="shared" si="41"/>
        <v>4240.3025317429319</v>
      </c>
      <c r="G114" s="17">
        <f t="shared" si="41"/>
        <v>1018.2904135586751</v>
      </c>
      <c r="H114" s="12">
        <f t="shared" ref="H114:H118" si="42">SUM(B114:G114)</f>
        <v>104956.22450514122</v>
      </c>
    </row>
    <row r="115" spans="1:8" x14ac:dyDescent="0.2">
      <c r="A115" s="4" t="s">
        <v>80</v>
      </c>
      <c r="B115" s="16">
        <f t="shared" si="41"/>
        <v>173443.11929582566</v>
      </c>
      <c r="C115" s="16">
        <f t="shared" si="41"/>
        <v>15189.525784136033</v>
      </c>
      <c r="D115" s="16">
        <f t="shared" si="41"/>
        <v>651.95552215731357</v>
      </c>
      <c r="E115" s="16">
        <f t="shared" si="41"/>
        <v>344.40655690836667</v>
      </c>
      <c r="F115" s="16">
        <f t="shared" si="41"/>
        <v>6727.5554973091048</v>
      </c>
      <c r="G115" s="17">
        <f t="shared" si="41"/>
        <v>1887.1791448191664</v>
      </c>
      <c r="H115" s="12">
        <f t="shared" si="42"/>
        <v>198243.74180115564</v>
      </c>
    </row>
    <row r="116" spans="1:8" x14ac:dyDescent="0.2">
      <c r="A116" s="4" t="s">
        <v>81</v>
      </c>
      <c r="B116" s="16">
        <f t="shared" si="41"/>
        <v>232404.57525980793</v>
      </c>
      <c r="C116" s="16">
        <f t="shared" si="41"/>
        <v>23704.051326259811</v>
      </c>
      <c r="D116" s="16">
        <f t="shared" si="41"/>
        <v>1783.386462324499</v>
      </c>
      <c r="E116" s="16">
        <f t="shared" si="41"/>
        <v>518.41996092443708</v>
      </c>
      <c r="F116" s="16">
        <f t="shared" si="41"/>
        <v>8113.9589380027401</v>
      </c>
      <c r="G116" s="17">
        <f t="shared" si="41"/>
        <v>3037.2644062633108</v>
      </c>
      <c r="H116" s="12">
        <f t="shared" si="42"/>
        <v>269561.65635358269</v>
      </c>
    </row>
    <row r="117" spans="1:8" x14ac:dyDescent="0.2">
      <c r="A117" s="4" t="s">
        <v>82</v>
      </c>
      <c r="B117" s="29">
        <f t="shared" si="41"/>
        <v>142011.65210081328</v>
      </c>
      <c r="C117" s="29">
        <f t="shared" si="41"/>
        <v>9553.6373757341498</v>
      </c>
      <c r="D117" s="29">
        <f t="shared" si="41"/>
        <v>867.02568554116283</v>
      </c>
      <c r="E117" s="29">
        <f t="shared" si="41"/>
        <v>0</v>
      </c>
      <c r="F117" s="29">
        <f t="shared" si="41"/>
        <v>1261.211647350244</v>
      </c>
      <c r="G117" s="30">
        <f t="shared" si="41"/>
        <v>2034.1876651583405</v>
      </c>
      <c r="H117" s="31">
        <f t="shared" si="42"/>
        <v>155727.71447459719</v>
      </c>
    </row>
    <row r="118" spans="1:8" x14ac:dyDescent="0.2">
      <c r="A118" s="4"/>
      <c r="B118" s="16">
        <f>SUM(B113:B117)</f>
        <v>1012182.3611148931</v>
      </c>
      <c r="C118" s="16">
        <f t="shared" ref="C118:G118" si="43">SUM(C113:C117)</f>
        <v>82395.336178311947</v>
      </c>
      <c r="D118" s="16">
        <f t="shared" si="43"/>
        <v>4572.9389847091024</v>
      </c>
      <c r="E118" s="16">
        <f t="shared" si="43"/>
        <v>1500.714765841783</v>
      </c>
      <c r="F118" s="16">
        <f t="shared" si="43"/>
        <v>37323.737317632564</v>
      </c>
      <c r="G118" s="17">
        <f t="shared" si="43"/>
        <v>11910.425189711979</v>
      </c>
      <c r="H118" s="12">
        <f t="shared" si="42"/>
        <v>1149885.5135511006</v>
      </c>
    </row>
    <row r="119" spans="1:8" x14ac:dyDescent="0.2">
      <c r="B119" s="16"/>
      <c r="C119" s="16"/>
      <c r="D119" s="16"/>
      <c r="E119" s="16"/>
      <c r="F119" s="16"/>
      <c r="G119" s="17"/>
      <c r="H119" s="12"/>
    </row>
    <row r="120" spans="1:8" x14ac:dyDescent="0.2">
      <c r="A120" s="4" t="s">
        <v>253</v>
      </c>
      <c r="B120" s="16">
        <f>B$15*B$49*B35</f>
        <v>471274.23861666716</v>
      </c>
      <c r="C120" s="16">
        <f t="shared" ref="C120:G120" si="44">C$15*C$49*C35</f>
        <v>40073.986844421255</v>
      </c>
      <c r="D120" s="16">
        <f t="shared" si="44"/>
        <v>1591.467016878074</v>
      </c>
      <c r="E120" s="16">
        <f t="shared" si="44"/>
        <v>594.50413305395591</v>
      </c>
      <c r="F120" s="16">
        <f t="shared" si="44"/>
        <v>26051.962372863643</v>
      </c>
      <c r="G120" s="17">
        <f t="shared" si="44"/>
        <v>5898.8240692030358</v>
      </c>
      <c r="H120" s="12">
        <f>SUM(B120:G120)</f>
        <v>545484.98305308702</v>
      </c>
    </row>
    <row r="121" spans="1:8" x14ac:dyDescent="0.2">
      <c r="A121" s="4" t="s">
        <v>254</v>
      </c>
      <c r="B121" s="16">
        <f t="shared" ref="B121:G124" si="45">B$15*B$49*B36</f>
        <v>116067.15291541936</v>
      </c>
      <c r="C121" s="16">
        <f t="shared" si="45"/>
        <v>11364.053054049491</v>
      </c>
      <c r="D121" s="16">
        <f t="shared" si="45"/>
        <v>478.88460945916802</v>
      </c>
      <c r="E121" s="16">
        <f t="shared" si="45"/>
        <v>177.62089085838099</v>
      </c>
      <c r="F121" s="16">
        <f t="shared" si="45"/>
        <v>6505.5118686258666</v>
      </c>
      <c r="G121" s="17">
        <f t="shared" si="45"/>
        <v>1527.065098441723</v>
      </c>
      <c r="H121" s="12">
        <f t="shared" ref="H121:H125" si="46">SUM(B121:G121)</f>
        <v>136120.288436854</v>
      </c>
    </row>
    <row r="122" spans="1:8" x14ac:dyDescent="0.2">
      <c r="A122" s="4" t="s">
        <v>255</v>
      </c>
      <c r="B122" s="16">
        <f t="shared" si="45"/>
        <v>219395.37749962782</v>
      </c>
      <c r="C122" s="16">
        <f t="shared" si="45"/>
        <v>23015.100523313264</v>
      </c>
      <c r="D122" s="16">
        <f t="shared" si="45"/>
        <v>1062.3387762625348</v>
      </c>
      <c r="E122" s="16">
        <f t="shared" si="45"/>
        <v>416.88324219557495</v>
      </c>
      <c r="F122" s="16">
        <f t="shared" si="45"/>
        <v>10321.478669729242</v>
      </c>
      <c r="G122" s="17">
        <f t="shared" si="45"/>
        <v>2830.0820357221119</v>
      </c>
      <c r="H122" s="12">
        <f t="shared" si="46"/>
        <v>257041.26074685057</v>
      </c>
    </row>
    <row r="123" spans="1:8" x14ac:dyDescent="0.2">
      <c r="A123" s="4" t="s">
        <v>256</v>
      </c>
      <c r="B123" s="16">
        <f t="shared" si="45"/>
        <v>293978.16257443995</v>
      </c>
      <c r="C123" s="16">
        <f t="shared" si="45"/>
        <v>35916.270977558837</v>
      </c>
      <c r="D123" s="16">
        <f t="shared" si="45"/>
        <v>2905.96601700665</v>
      </c>
      <c r="E123" s="16">
        <f t="shared" si="45"/>
        <v>627.51591046678016</v>
      </c>
      <c r="F123" s="16">
        <f t="shared" si="45"/>
        <v>12448.511816684657</v>
      </c>
      <c r="G123" s="17">
        <f t="shared" si="45"/>
        <v>4554.7914502455151</v>
      </c>
      <c r="H123" s="12">
        <f t="shared" si="46"/>
        <v>350431.21874640248</v>
      </c>
    </row>
    <row r="124" spans="1:8" x14ac:dyDescent="0.2">
      <c r="A124" s="4" t="s">
        <v>257</v>
      </c>
      <c r="B124" s="29">
        <f t="shared" si="45"/>
        <v>179636.41422328597</v>
      </c>
      <c r="C124" s="29">
        <f t="shared" si="45"/>
        <v>14475.627988034037</v>
      </c>
      <c r="D124" s="29">
        <f t="shared" si="45"/>
        <v>1412.7881035782275</v>
      </c>
      <c r="E124" s="29">
        <f t="shared" si="45"/>
        <v>0</v>
      </c>
      <c r="F124" s="29">
        <f t="shared" si="45"/>
        <v>1934.9627247737167</v>
      </c>
      <c r="G124" s="30">
        <f t="shared" si="45"/>
        <v>3050.5413247366969</v>
      </c>
      <c r="H124" s="31">
        <f t="shared" si="46"/>
        <v>200510.33436440866</v>
      </c>
    </row>
    <row r="125" spans="1:8" x14ac:dyDescent="0.2">
      <c r="A125" s="4"/>
      <c r="B125" s="16">
        <f>SUM(B120:B124)</f>
        <v>1280351.3458294403</v>
      </c>
      <c r="C125" s="16">
        <f t="shared" ref="C125:G125" si="47">SUM(C120:C124)</f>
        <v>124845.03938737689</v>
      </c>
      <c r="D125" s="16">
        <f t="shared" si="47"/>
        <v>7451.4445231846539</v>
      </c>
      <c r="E125" s="16">
        <f t="shared" si="47"/>
        <v>1816.5241765746919</v>
      </c>
      <c r="F125" s="16">
        <f t="shared" si="47"/>
        <v>57262.427452677126</v>
      </c>
      <c r="G125" s="17">
        <f t="shared" si="47"/>
        <v>17861.303978349082</v>
      </c>
      <c r="H125" s="12">
        <f t="shared" si="46"/>
        <v>1489588.0853476028</v>
      </c>
    </row>
    <row r="126" spans="1:8" x14ac:dyDescent="0.2">
      <c r="B126" s="16"/>
      <c r="C126" s="16"/>
      <c r="D126" s="16"/>
      <c r="E126" s="16"/>
      <c r="F126" s="16"/>
      <c r="G126" s="17"/>
      <c r="H126" s="12"/>
    </row>
    <row r="127" spans="1:8" x14ac:dyDescent="0.2">
      <c r="A127" s="4" t="s">
        <v>83</v>
      </c>
      <c r="B127" s="16">
        <f>B$15*B$50*B35</f>
        <v>426821.79245625943</v>
      </c>
      <c r="C127" s="16">
        <f t="shared" ref="C127:G127" si="48">C$15*C$50*C35</f>
        <v>34316.703965049674</v>
      </c>
      <c r="D127" s="16">
        <f t="shared" si="48"/>
        <v>1155.8520677676522</v>
      </c>
      <c r="E127" s="16">
        <f t="shared" si="48"/>
        <v>401.85838750617262</v>
      </c>
      <c r="F127" s="16">
        <f t="shared" si="48"/>
        <v>20472.783694573991</v>
      </c>
      <c r="G127" s="17">
        <f t="shared" si="48"/>
        <v>5883.4523237293652</v>
      </c>
      <c r="H127" s="12">
        <f>SUM(B127:G127)</f>
        <v>489052.44289488619</v>
      </c>
    </row>
    <row r="128" spans="1:8" x14ac:dyDescent="0.2">
      <c r="A128" s="4" t="s">
        <v>84</v>
      </c>
      <c r="B128" s="16">
        <f t="shared" ref="B128:G131" si="49">B$15*B$50*B36</f>
        <v>105119.24097117837</v>
      </c>
      <c r="C128" s="16">
        <f t="shared" si="49"/>
        <v>9731.4211838452047</v>
      </c>
      <c r="D128" s="16">
        <f t="shared" si="49"/>
        <v>347.80473625605174</v>
      </c>
      <c r="E128" s="16">
        <f t="shared" si="49"/>
        <v>120.06383272911698</v>
      </c>
      <c r="F128" s="16">
        <f t="shared" si="49"/>
        <v>5112.3188112535781</v>
      </c>
      <c r="G128" s="17">
        <f t="shared" si="49"/>
        <v>1523.0857195452536</v>
      </c>
      <c r="H128" s="12">
        <f t="shared" ref="H128:H132" si="50">SUM(B128:G128)</f>
        <v>121953.93525480757</v>
      </c>
    </row>
    <row r="129" spans="1:8" x14ac:dyDescent="0.2">
      <c r="A129" s="4" t="s">
        <v>85</v>
      </c>
      <c r="B129" s="16">
        <f t="shared" si="49"/>
        <v>198701.13960796723</v>
      </c>
      <c r="C129" s="16">
        <f t="shared" si="49"/>
        <v>19708.605346671429</v>
      </c>
      <c r="D129" s="16">
        <f t="shared" si="49"/>
        <v>771.55634278965454</v>
      </c>
      <c r="E129" s="16">
        <f t="shared" si="49"/>
        <v>281.79455477705568</v>
      </c>
      <c r="F129" s="16">
        <f t="shared" si="49"/>
        <v>8111.0742134969096</v>
      </c>
      <c r="G129" s="17">
        <f t="shared" si="49"/>
        <v>2822.7071250259523</v>
      </c>
      <c r="H129" s="12">
        <f t="shared" si="50"/>
        <v>230396.87719072821</v>
      </c>
    </row>
    <row r="130" spans="1:8" x14ac:dyDescent="0.2">
      <c r="A130" s="4" t="s">
        <v>86</v>
      </c>
      <c r="B130" s="16">
        <f t="shared" si="49"/>
        <v>266248.98203927098</v>
      </c>
      <c r="C130" s="16">
        <f t="shared" si="49"/>
        <v>30756.311905037561</v>
      </c>
      <c r="D130" s="16">
        <f t="shared" si="49"/>
        <v>2110.5475602055758</v>
      </c>
      <c r="E130" s="16">
        <f t="shared" si="49"/>
        <v>424.17288273378819</v>
      </c>
      <c r="F130" s="16">
        <f t="shared" si="49"/>
        <v>9782.5908887307905</v>
      </c>
      <c r="G130" s="17">
        <f t="shared" si="49"/>
        <v>4542.9221193352469</v>
      </c>
      <c r="H130" s="12">
        <f t="shared" si="50"/>
        <v>313865.52739531395</v>
      </c>
    </row>
    <row r="131" spans="1:8" x14ac:dyDescent="0.2">
      <c r="A131" s="4" t="s">
        <v>87</v>
      </c>
      <c r="B131" s="29">
        <f t="shared" si="49"/>
        <v>162692.39866421674</v>
      </c>
      <c r="C131" s="29">
        <f t="shared" si="49"/>
        <v>12395.967546281352</v>
      </c>
      <c r="D131" s="29">
        <f t="shared" si="49"/>
        <v>1026.0809891252306</v>
      </c>
      <c r="E131" s="29">
        <f t="shared" si="49"/>
        <v>0</v>
      </c>
      <c r="F131" s="29">
        <f t="shared" si="49"/>
        <v>1520.5792467525896</v>
      </c>
      <c r="G131" s="30">
        <f t="shared" si="49"/>
        <v>3042.5919191855828</v>
      </c>
      <c r="H131" s="31">
        <f t="shared" si="50"/>
        <v>180677.6183655615</v>
      </c>
    </row>
    <row r="132" spans="1:8" x14ac:dyDescent="0.2">
      <c r="A132" s="4"/>
      <c r="B132" s="16">
        <f>SUM(B127:B131)</f>
        <v>1159583.5537388928</v>
      </c>
      <c r="C132" s="16">
        <f t="shared" ref="C132:G132" si="51">SUM(C127:C131)</f>
        <v>106909.00994688521</v>
      </c>
      <c r="D132" s="16">
        <f t="shared" si="51"/>
        <v>5411.8416961441653</v>
      </c>
      <c r="E132" s="16">
        <f t="shared" si="51"/>
        <v>1227.8896577461335</v>
      </c>
      <c r="F132" s="16">
        <f t="shared" si="51"/>
        <v>44999.34685480786</v>
      </c>
      <c r="G132" s="17">
        <f t="shared" si="51"/>
        <v>17814.7592068214</v>
      </c>
      <c r="H132" s="12">
        <f t="shared" si="50"/>
        <v>1335946.4011012975</v>
      </c>
    </row>
    <row r="133" spans="1:8" x14ac:dyDescent="0.2">
      <c r="A133" s="4"/>
      <c r="B133" s="16"/>
      <c r="C133" s="16"/>
      <c r="D133" s="16"/>
      <c r="E133" s="16"/>
      <c r="F133" s="16"/>
      <c r="G133" s="17"/>
      <c r="H133" s="12"/>
    </row>
    <row r="134" spans="1:8" x14ac:dyDescent="0.2">
      <c r="A134" s="4" t="s">
        <v>44</v>
      </c>
      <c r="B134" s="16"/>
      <c r="C134" s="16"/>
      <c r="D134" s="16"/>
      <c r="E134" s="16"/>
      <c r="F134" s="16"/>
      <c r="G134" s="17"/>
      <c r="H134" s="12">
        <f>H97+H104+H111+H118+H125+H132</f>
        <v>6980953.0000000009</v>
      </c>
    </row>
    <row r="135" spans="1:8" ht="13.5" thickBot="1" x14ac:dyDescent="0.25">
      <c r="A135" s="32"/>
      <c r="B135" s="33"/>
      <c r="C135" s="33"/>
      <c r="D135" s="33"/>
      <c r="E135" s="33"/>
      <c r="F135" s="33"/>
      <c r="G135" s="34"/>
      <c r="H135" s="35"/>
    </row>
  </sheetData>
  <mergeCells count="2">
    <mergeCell ref="A1:H1"/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RES-SM-SYS-NET-Y2</vt:lpstr>
      <vt:lpstr>RES-MM-SYS-NET-Y2</vt:lpstr>
      <vt:lpstr>RES-DRTOU-SYS-NET-Y2</vt:lpstr>
      <vt:lpstr>RES-SM-SYS-NET-Y3</vt:lpstr>
      <vt:lpstr>RES-MM-SYS-NET-Y3</vt:lpstr>
      <vt:lpstr>RES-DRTOU-SYS-NET-Y3</vt:lpstr>
      <vt:lpstr>RES-SM-SYS-NET-Y4</vt:lpstr>
      <vt:lpstr>RES-MM-SYS-NET-Y4</vt:lpstr>
      <vt:lpstr>RES-DRTOU-SYS-NET-Y4</vt:lpstr>
      <vt:lpstr>RES-SM-SYS-NET-Y5</vt:lpstr>
      <vt:lpstr>RES-MM-SYS-NET-Y5</vt:lpstr>
      <vt:lpstr>RES-DRTOU-SYS-NET-Y5</vt:lpstr>
      <vt:lpstr>RES-TOU-SYS-NET</vt:lpstr>
      <vt:lpstr>A-SYS-NET</vt:lpstr>
      <vt:lpstr>SMC-SYS-NET</vt:lpstr>
      <vt:lpstr>PA-SYS-NET</vt:lpstr>
      <vt:lpstr>PAT1-SYS-NET</vt:lpstr>
      <vt:lpstr>OLTOU-SYS-NET</vt:lpstr>
      <vt:lpstr>OLTOU-200-SYS-NET</vt:lpstr>
      <vt:lpstr>ADTOU-SYS-NET</vt:lpstr>
      <vt:lpstr>ADTOU-200-SYS-NET</vt:lpstr>
      <vt:lpstr>AYTOU-SYS-NET</vt:lpstr>
      <vt:lpstr>AYTOU-200-SYS-NET</vt:lpstr>
      <vt:lpstr>ALTOU-SYS-NET</vt:lpstr>
      <vt:lpstr>ALTOU-200-SYS-NET</vt:lpstr>
      <vt:lpstr>ALTOU-500-SYS-NET</vt:lpstr>
      <vt:lpstr>DGR-SYS-NET</vt:lpstr>
      <vt:lpstr>DGR-200-SYS-NET</vt:lpstr>
      <vt:lpstr>DGR-500-SYS-NET</vt:lpstr>
      <vt:lpstr>A6TOU-500-SYS-NET</vt:lpstr>
      <vt:lpstr>MISC-SYS</vt:lpstr>
      <vt:lpstr>CPP-SYS-NET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Lopez, Barbara M</dc:creator>
  <cp:lastModifiedBy>Yakubu, Wunnam S</cp:lastModifiedBy>
  <dcterms:created xsi:type="dcterms:W3CDTF">2017-12-16T00:32:46Z</dcterms:created>
  <dcterms:modified xsi:type="dcterms:W3CDTF">2019-01-31T22:02:47Z</dcterms:modified>
</cp:coreProperties>
</file>